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E0195F2-FC3B-4022-A596-CF2B808C5CD2}" xr6:coauthVersionLast="47" xr6:coauthVersionMax="47" xr10:uidLastSave="{00000000-0000-0000-0000-000000000000}"/>
  <bookViews>
    <workbookView xWindow="1170" yWindow="1170"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C32" i="7"/>
  <c r="C33" i="7"/>
  <c r="C34" i="7"/>
  <c r="C35" i="7"/>
  <c r="C30" i="7"/>
  <c r="N18" i="7" l="1"/>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CD94" i="4" s="1"/>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L112" i="4" s="1"/>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AQ158" i="4"/>
  <c r="BD154" i="4"/>
  <c r="BL158" i="4"/>
  <c r="BS159" i="4"/>
  <c r="E6" i="7"/>
  <c r="N19" i="7"/>
  <c r="N17" i="7"/>
  <c r="N16" i="7"/>
  <c r="E8" i="7" s="1"/>
  <c r="AH9" i="3"/>
  <c r="J75" i="7" s="1"/>
  <c r="AH8" i="3"/>
  <c r="J68" i="7" s="1"/>
  <c r="AH7" i="3"/>
  <c r="AH6" i="3"/>
  <c r="I32" i="7" s="1"/>
  <c r="AH5" i="3"/>
  <c r="I31" i="7" s="1"/>
  <c r="AH4" i="3"/>
  <c r="AF9" i="3"/>
  <c r="J78" i="7" s="1"/>
  <c r="AF8" i="3"/>
  <c r="BA11" i="2" s="1"/>
  <c r="BA11" i="4" s="1"/>
  <c r="AF7" i="3"/>
  <c r="AO11" i="2" s="1"/>
  <c r="AO11" i="4" s="1"/>
  <c r="AF6" i="3"/>
  <c r="K32" i="7" s="1"/>
  <c r="AF4" i="3"/>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N506" i="8" s="1"/>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H513" i="8"/>
  <c r="H523" i="8" s="1"/>
  <c r="H533" i="8" s="1"/>
  <c r="I473" i="8"/>
  <c r="I483" i="8" s="1"/>
  <c r="I493" i="8" s="1"/>
  <c r="D439" i="8"/>
  <c r="D449" i="8" s="1"/>
  <c r="D459" i="8" s="1"/>
  <c r="D408" i="8"/>
  <c r="D395" i="8"/>
  <c r="D405" i="8" s="1"/>
  <c r="D415" i="8" s="1"/>
  <c r="I393" i="8"/>
  <c r="I403" i="8" s="1"/>
  <c r="I413"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R503" i="8"/>
  <c r="O503" i="8"/>
  <c r="S503" i="8"/>
  <c r="N426" i="8"/>
  <c r="N429" i="8"/>
  <c r="N385" i="8"/>
  <c r="N386" i="8"/>
  <c r="N266" i="8"/>
  <c r="N269" i="8"/>
  <c r="N225" i="8"/>
  <c r="N149" i="8"/>
  <c r="N109" i="8"/>
  <c r="N65" i="8"/>
  <c r="AP9" i="3"/>
  <c r="G17" i="8" s="1"/>
  <c r="AP8" i="3"/>
  <c r="G16" i="8" s="1"/>
  <c r="AP7" i="3"/>
  <c r="G15" i="8" s="1"/>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AJ19" i="4"/>
  <c r="L26" i="4"/>
  <c r="AJ72" i="4"/>
  <c r="AJ61" i="4"/>
  <c r="J74" i="4"/>
  <c r="BH73" i="4"/>
  <c r="BH86" i="4"/>
  <c r="L84" i="4"/>
  <c r="L63" i="4"/>
  <c r="BH70" i="4"/>
  <c r="L38" i="4"/>
  <c r="AJ41" i="4"/>
  <c r="AJ39" i="4"/>
  <c r="AJ43" i="4"/>
  <c r="AB120" i="4"/>
  <c r="I120" i="4"/>
  <c r="S14" i="2"/>
  <c r="S76" i="2" s="1"/>
  <c r="S138" i="2" s="1"/>
  <c r="S200" i="2" s="1"/>
  <c r="S262" i="2" s="1"/>
  <c r="S324" i="2" s="1"/>
  <c r="S386" i="2" s="1"/>
  <c r="S63" i="8"/>
  <c r="AJ132" i="4" l="1"/>
  <c r="Q11" i="2"/>
  <c r="K31" i="7"/>
  <c r="E11" i="2"/>
  <c r="K30" i="7"/>
  <c r="C11" i="2"/>
  <c r="I30" i="7"/>
  <c r="Q23" i="8"/>
  <c r="Q11" i="8" s="1"/>
  <c r="D356" i="8"/>
  <c r="D366" i="8" s="1"/>
  <c r="N186" i="8"/>
  <c r="D516" i="8"/>
  <c r="D526" i="8" s="1"/>
  <c r="D536" i="8" s="1"/>
  <c r="G14" i="8"/>
  <c r="D32" i="7"/>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C34" i="4" s="1"/>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03" i="4" s="1"/>
  <c r="Q197" i="2"/>
  <c r="Q80" i="4" s="1"/>
  <c r="Q73" i="2"/>
  <c r="Q34" i="4" s="1"/>
  <c r="Q321" i="2"/>
  <c r="Q135" i="2"/>
  <c r="Q57" i="4" s="1"/>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J54" i="7"/>
  <c r="O57" i="4"/>
  <c r="AA57" i="4"/>
  <c r="J50" i="7"/>
  <c r="Q126"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AI23" i="3" s="1"/>
  <c r="BA7" i="3" s="1"/>
  <c r="AZ20" i="3" s="1"/>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AH23" i="3" s="1"/>
  <c r="AZ7" i="3" s="1"/>
  <c r="AZ30" i="3" s="1"/>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AZ8" i="3" s="1"/>
  <c r="AW30" i="3" s="1"/>
  <c r="H32" i="7"/>
  <c r="AH21" i="3"/>
  <c r="AZ5" i="3" s="1"/>
  <c r="AZ24" i="3" s="1"/>
  <c r="H31" i="7"/>
  <c r="C59" i="3"/>
  <c r="AH20" i="3"/>
  <c r="H30" i="7"/>
  <c r="BS37" i="3"/>
  <c r="BS32" i="3"/>
  <c r="BS29" i="3"/>
  <c r="BS19" i="3"/>
  <c r="BS16" i="3"/>
  <c r="BS6" i="3"/>
  <c r="BS54" i="3"/>
  <c r="BS51" i="3"/>
  <c r="BS45" i="3"/>
  <c r="BS50" i="3"/>
  <c r="BS46" i="3"/>
  <c r="BS34" i="3"/>
  <c r="BS40" i="3"/>
  <c r="AI22" i="3"/>
  <c r="BA6" i="3" s="1"/>
  <c r="AZ17" i="3" s="1"/>
  <c r="J32" i="7"/>
  <c r="AI21" i="3"/>
  <c r="BA5" i="3" s="1"/>
  <c r="AZ14" i="3" s="1"/>
  <c r="J31" i="7"/>
  <c r="AI20" i="3"/>
  <c r="J30"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H26" i="3" l="1"/>
  <c r="AH27" i="3" s="1"/>
  <c r="H36" i="7"/>
  <c r="AZ6" i="3"/>
  <c r="AZ27" i="3" s="1"/>
  <c r="AZ4" i="3"/>
  <c r="AW24" i="3" s="1"/>
  <c r="AZ10" i="3"/>
  <c r="AT27" i="3" s="1"/>
  <c r="J36" i="7"/>
  <c r="BA4" i="3"/>
  <c r="AW14" i="3" s="1"/>
  <c r="BA10" i="3"/>
  <c r="AT17" i="3" s="1"/>
  <c r="AI26" i="3"/>
  <c r="AI30" i="3" s="1"/>
  <c r="BA8" i="3"/>
  <c r="AW20"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AH32" i="3"/>
  <c r="BS76" i="2"/>
  <c r="CE14" i="2"/>
  <c r="AT37" i="4"/>
  <c r="AT60" i="4" s="1"/>
  <c r="AT83" i="4" s="1"/>
  <c r="AT106" i="4" s="1"/>
  <c r="AT129" i="4" s="1"/>
  <c r="AT152" i="4" s="1"/>
  <c r="BF14" i="4"/>
  <c r="AR37" i="4"/>
  <c r="AR60" i="4" s="1"/>
  <c r="AR83" i="4" s="1"/>
  <c r="AR106" i="4" s="1"/>
  <c r="AR129" i="4" s="1"/>
  <c r="AR152" i="4" s="1"/>
  <c r="BD14" i="4"/>
  <c r="BN76" i="2"/>
  <c r="BZ14" i="2"/>
  <c r="AI27" i="3"/>
  <c r="M40" i="7" s="1"/>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28" i="3" l="1"/>
  <c r="AH31" i="3"/>
  <c r="AH30" i="3"/>
  <c r="AH29" i="3"/>
  <c r="AI32" i="3"/>
  <c r="M75" i="7" s="1"/>
  <c r="AI29" i="3"/>
  <c r="AI28" i="3"/>
  <c r="AI31" i="3"/>
  <c r="M68" i="7" s="1"/>
  <c r="AZ37" i="4"/>
  <c r="AZ60" i="4" s="1"/>
  <c r="AZ83" i="4" s="1"/>
  <c r="AZ106" i="4" s="1"/>
  <c r="AZ129" i="4" s="1"/>
  <c r="AZ152" i="4" s="1"/>
  <c r="BL14" i="4"/>
  <c r="BA37" i="4"/>
  <c r="BA60" i="4" s="1"/>
  <c r="BA83" i="4" s="1"/>
  <c r="BA106" i="4" s="1"/>
  <c r="BA129" i="4" s="1"/>
  <c r="BA152" i="4" s="1"/>
  <c r="BM14" i="4"/>
  <c r="M54" i="7"/>
  <c r="BN138" i="2"/>
  <c r="BZ76" i="2"/>
  <c r="BS138" i="2"/>
  <c r="CE76" i="2"/>
  <c r="M61" i="7"/>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47" i="7" l="1"/>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I268" i="8"/>
  <c r="F45" i="8"/>
  <c r="H155" i="8"/>
  <c r="I279" i="8"/>
  <c r="I485" i="8"/>
  <c r="E367" i="8"/>
  <c r="J465" i="8"/>
  <c r="H478" i="8"/>
  <c r="H394" i="8"/>
  <c r="J326" i="8"/>
  <c r="F199" i="8"/>
  <c r="I538" i="8"/>
  <c r="E157" i="8"/>
  <c r="J268" i="8"/>
  <c r="I536" i="8"/>
  <c r="F269" i="8"/>
  <c r="E309" i="8"/>
  <c r="J364" i="8"/>
  <c r="H185" i="8"/>
  <c r="I248" i="8"/>
  <c r="I85" i="8"/>
  <c r="F247" i="8"/>
  <c r="F526" i="8"/>
  <c r="F396" i="8"/>
  <c r="I308" i="8"/>
  <c r="G278" i="8"/>
  <c r="I208" i="8"/>
  <c r="J466" i="8"/>
  <c r="I277" i="8"/>
  <c r="H218" i="8"/>
  <c r="F105" i="8"/>
  <c r="H169" i="8"/>
  <c r="I379" i="8"/>
  <c r="E238" i="8"/>
  <c r="F28" i="8"/>
  <c r="I97" i="8"/>
  <c r="E409" i="8"/>
  <c r="I269" i="8"/>
  <c r="H238" i="8"/>
  <c r="E58" i="8"/>
  <c r="F527" i="8"/>
  <c r="J66" i="8"/>
  <c r="I79" i="8"/>
  <c r="H418" i="8"/>
  <c r="F335" i="8"/>
  <c r="I265" i="8"/>
  <c r="F194" i="8"/>
  <c r="G484" i="8"/>
  <c r="J509" i="8"/>
  <c r="J174" i="8"/>
  <c r="H135" i="8"/>
  <c r="G56" i="8"/>
  <c r="J288" i="8"/>
  <c r="F384" i="8"/>
  <c r="I396" i="8"/>
  <c r="E149" i="8"/>
  <c r="J227" i="8"/>
  <c r="H516" i="8"/>
  <c r="H446" i="8"/>
  <c r="G75" i="8"/>
  <c r="I346" i="8"/>
  <c r="J299" i="8"/>
  <c r="H266" i="8"/>
  <c r="I394" i="8"/>
  <c r="F378" i="8"/>
  <c r="G406" i="8"/>
  <c r="E45" i="8"/>
  <c r="F279" i="8"/>
  <c r="I275" i="8"/>
  <c r="J186" i="8"/>
  <c r="J256" i="8"/>
  <c r="F217" i="8"/>
  <c r="E536" i="8"/>
  <c r="F525" i="8"/>
  <c r="F387" i="8"/>
  <c r="I189" i="8"/>
  <c r="G334" i="8"/>
  <c r="H76" i="8"/>
  <c r="E217" i="8"/>
  <c r="H145" i="8"/>
  <c r="I414" i="8"/>
  <c r="I436" i="8"/>
  <c r="I29" i="8"/>
  <c r="G94" i="8"/>
  <c r="E168" i="8"/>
  <c r="E249" i="8"/>
  <c r="G277" i="8"/>
  <c r="I139" i="8"/>
  <c r="F465" i="8"/>
  <c r="J259" i="8"/>
  <c r="J135" i="8"/>
  <c r="J108" i="8"/>
  <c r="G396" i="8"/>
  <c r="I207" i="8"/>
  <c r="E89" i="8"/>
  <c r="G38" i="8"/>
  <c r="J486" i="8"/>
  <c r="I355" i="8"/>
  <c r="I68" i="8"/>
  <c r="H46" i="8"/>
  <c r="F299" i="8"/>
  <c r="H356" i="8"/>
  <c r="I466" i="8"/>
  <c r="H104" i="8"/>
  <c r="F305" i="8"/>
  <c r="F66" i="8"/>
  <c r="F324" i="8"/>
  <c r="G307" i="8"/>
  <c r="I135" i="8"/>
  <c r="F187" i="8"/>
  <c r="H325" i="8"/>
  <c r="E298" i="8"/>
  <c r="J234" i="8"/>
  <c r="F144" i="8"/>
  <c r="G189" i="8"/>
  <c r="E194" i="8"/>
  <c r="G209" i="8"/>
  <c r="I195" i="8"/>
  <c r="G417" i="8"/>
  <c r="G215" i="8"/>
  <c r="J289" i="8"/>
  <c r="F156" i="8"/>
  <c r="E84" i="8"/>
  <c r="G298" i="8"/>
  <c r="E484" i="8"/>
  <c r="E404" i="8"/>
  <c r="G369" i="8"/>
  <c r="F57" i="8"/>
  <c r="E499" i="8"/>
  <c r="H319" i="8"/>
  <c r="J454" i="8"/>
  <c r="G106" i="8"/>
  <c r="F286" i="8"/>
  <c r="E507" i="8"/>
  <c r="F445" i="8"/>
  <c r="I287" i="8"/>
  <c r="G264" i="8"/>
  <c r="I367" i="8"/>
  <c r="I44" i="8"/>
  <c r="E207" i="8"/>
  <c r="G499" i="8"/>
  <c r="J334" i="8"/>
  <c r="G49" i="8"/>
  <c r="I425" i="8"/>
  <c r="E488" i="8"/>
  <c r="H154" i="8"/>
  <c r="J214" i="8"/>
  <c r="G428" i="8"/>
  <c r="F97" i="8"/>
  <c r="E99" i="8"/>
  <c r="F296" i="8"/>
  <c r="G154" i="8"/>
  <c r="H444" i="8"/>
  <c r="G205" i="8"/>
  <c r="F155" i="8"/>
  <c r="J25" i="8"/>
  <c r="G335" i="8"/>
  <c r="E379" i="8"/>
  <c r="G26" i="8"/>
  <c r="J416" i="8"/>
  <c r="G348" i="8"/>
  <c r="F185" i="8"/>
  <c r="J448" i="8"/>
  <c r="G285" i="8"/>
  <c r="I117" i="8"/>
  <c r="F159" i="8"/>
  <c r="I409" i="8"/>
  <c r="G239" i="8"/>
  <c r="H539" i="8"/>
  <c r="F246" i="8"/>
  <c r="G304" i="8"/>
  <c r="J379" i="8"/>
  <c r="E114" i="8"/>
  <c r="F418" i="8"/>
  <c r="H475" i="8"/>
  <c r="I478" i="8"/>
  <c r="H129" i="8"/>
  <c r="E248" i="8"/>
  <c r="F315" i="8"/>
  <c r="G275" i="8"/>
  <c r="H538" i="8"/>
  <c r="I168" i="8"/>
  <c r="I145" i="8"/>
  <c r="H197" i="8"/>
  <c r="J438" i="8"/>
  <c r="G324" i="8"/>
  <c r="I297" i="8"/>
  <c r="J238" i="8"/>
  <c r="H526" i="8"/>
  <c r="J236" i="8"/>
  <c r="F87" i="8"/>
  <c r="F326" i="8"/>
  <c r="I67" i="8"/>
  <c r="E255" i="8"/>
  <c r="F94" i="8"/>
  <c r="E446" i="8"/>
  <c r="G256" i="8"/>
  <c r="J208" i="8"/>
  <c r="G327" i="8"/>
  <c r="E88" i="8"/>
  <c r="I519" i="8"/>
  <c r="E497" i="8"/>
  <c r="J29" i="8"/>
  <c r="J164" i="8"/>
  <c r="G25" i="8"/>
  <c r="G399" i="8"/>
  <c r="I385" i="8"/>
  <c r="G67" i="8"/>
  <c r="H429" i="8"/>
  <c r="J126" i="8"/>
  <c r="I257" i="8"/>
  <c r="H379" i="8"/>
  <c r="J354" i="8"/>
  <c r="I197" i="8"/>
  <c r="F208" i="8"/>
  <c r="G474" i="8"/>
  <c r="J496" i="8"/>
  <c r="I186" i="8"/>
  <c r="F428" i="8"/>
  <c r="H54" i="8"/>
  <c r="I167" i="8"/>
  <c r="I426" i="8"/>
  <c r="E504" i="8"/>
  <c r="H214" i="8"/>
  <c r="E496" i="8"/>
  <c r="H405" i="8"/>
  <c r="F117" i="8"/>
  <c r="J204" i="8"/>
  <c r="I118" i="8"/>
  <c r="I226" i="8"/>
  <c r="H196" i="8"/>
  <c r="H326" i="8"/>
  <c r="G509" i="8"/>
  <c r="J134" i="8"/>
  <c r="G146" i="8"/>
  <c r="F515" i="8"/>
  <c r="F529" i="8"/>
  <c r="G268" i="8"/>
  <c r="G379" i="8"/>
  <c r="I175" i="8"/>
  <c r="F478" i="8"/>
  <c r="H348" i="8"/>
  <c r="H118" i="8"/>
  <c r="I227" i="8"/>
  <c r="E487" i="8"/>
  <c r="I86" i="8"/>
  <c r="I177" i="8"/>
  <c r="J198" i="8"/>
  <c r="I439" i="8"/>
  <c r="J369" i="8"/>
  <c r="J434" i="8"/>
  <c r="I138" i="8"/>
  <c r="E457" i="8"/>
  <c r="J306" i="8"/>
  <c r="E336" i="8"/>
  <c r="J517" i="8"/>
  <c r="I416" i="8"/>
  <c r="F419" i="8"/>
  <c r="H355" i="8"/>
  <c r="E419" i="8"/>
  <c r="E68" i="8"/>
  <c r="G158" i="8"/>
  <c r="I535" i="8"/>
  <c r="E24" i="8"/>
  <c r="I176" i="8"/>
  <c r="G345" i="8"/>
  <c r="I36" i="8"/>
  <c r="J125" i="8"/>
  <c r="F128" i="8"/>
  <c r="J477" i="8"/>
  <c r="J316" i="8"/>
  <c r="I47" i="8"/>
  <c r="E454" i="8"/>
  <c r="E134" i="8"/>
  <c r="G149" i="8"/>
  <c r="G495" i="8"/>
  <c r="E516" i="8"/>
  <c r="J499" i="8"/>
  <c r="E109" i="8"/>
  <c r="H26" i="8"/>
  <c r="G476" i="8"/>
  <c r="I474" i="8"/>
  <c r="J265" i="8"/>
  <c r="F379" i="8"/>
  <c r="E349" i="8"/>
  <c r="J136" i="8"/>
  <c r="J314" i="8"/>
  <c r="F455" i="8"/>
  <c r="J26" i="8"/>
  <c r="E315" i="8"/>
  <c r="I228" i="8"/>
  <c r="E505" i="8"/>
  <c r="G204" i="8"/>
  <c r="H518" i="8"/>
  <c r="I494" i="8"/>
  <c r="H387" i="8"/>
  <c r="G364" i="8"/>
  <c r="G59" i="8"/>
  <c r="F176" i="8"/>
  <c r="F195" i="8"/>
  <c r="F457" i="8"/>
  <c r="H467" i="8"/>
  <c r="J278" i="8"/>
  <c r="F415" i="8"/>
  <c r="E526" i="8"/>
  <c r="I286" i="8"/>
  <c r="G87" i="8"/>
  <c r="J338" i="8"/>
  <c r="H329" i="8"/>
  <c r="H244" i="8"/>
  <c r="G47" i="8"/>
  <c r="E517" i="8"/>
  <c r="H149" i="8"/>
  <c r="G134" i="8"/>
  <c r="G477" i="8"/>
  <c r="I198" i="8"/>
  <c r="F479" i="8"/>
  <c r="J199" i="8"/>
  <c r="E129" i="8"/>
  <c r="F77" i="8"/>
  <c r="G178" i="8"/>
  <c r="J345" i="8"/>
  <c r="G229" i="8"/>
  <c r="H29" i="8"/>
  <c r="G508" i="8"/>
  <c r="J248" i="8"/>
  <c r="E296" i="8"/>
  <c r="E534" i="8"/>
  <c r="F365" i="8"/>
  <c r="I146" i="8"/>
  <c r="H396" i="8"/>
  <c r="F48" i="8"/>
  <c r="F95" i="8"/>
  <c r="J77" i="8"/>
  <c r="I446" i="8"/>
  <c r="E465" i="8"/>
  <c r="I89" i="8"/>
  <c r="H449" i="8"/>
  <c r="F468" i="8"/>
  <c r="H187" i="8"/>
  <c r="F496" i="8"/>
  <c r="G454" i="8"/>
  <c r="I25" i="8"/>
  <c r="I188" i="8"/>
  <c r="J167" i="8"/>
  <c r="I539" i="8"/>
  <c r="F325" i="8"/>
  <c r="I95" i="8"/>
  <c r="F498" i="8"/>
  <c r="G247" i="8"/>
  <c r="G504" i="8"/>
  <c r="I239" i="8"/>
  <c r="H125" i="8"/>
  <c r="F125" i="8"/>
  <c r="E247" i="8"/>
  <c r="I266" i="8"/>
  <c r="H175" i="8"/>
  <c r="G377" i="8"/>
  <c r="J146" i="8"/>
  <c r="E28" i="8"/>
  <c r="F417" i="8"/>
  <c r="I475" i="8"/>
  <c r="H206" i="8"/>
  <c r="E306" i="8"/>
  <c r="I507" i="8"/>
  <c r="J249" i="8"/>
  <c r="G358" i="8"/>
  <c r="I98" i="8"/>
  <c r="G248" i="8"/>
  <c r="H486" i="8"/>
  <c r="F316" i="8"/>
  <c r="G37" i="8"/>
  <c r="F494" i="8"/>
  <c r="H269" i="8"/>
  <c r="F196" i="8"/>
  <c r="J419" i="8"/>
  <c r="G258" i="8"/>
  <c r="H37" i="8"/>
  <c r="J185" i="8"/>
  <c r="H235" i="8"/>
  <c r="G195" i="8"/>
  <c r="F337" i="8"/>
  <c r="I119" i="8"/>
  <c r="F464" i="8"/>
  <c r="E294" i="8"/>
  <c r="G374" i="8"/>
  <c r="J37" i="8"/>
  <c r="G466" i="8"/>
  <c r="J245" i="8"/>
  <c r="J35" i="8"/>
  <c r="I458" i="8"/>
  <c r="H375" i="8"/>
  <c r="G487" i="8"/>
  <c r="E337" i="8"/>
  <c r="J195" i="8"/>
  <c r="H507" i="8"/>
  <c r="H357" i="8"/>
  <c r="I395" i="8"/>
  <c r="H416" i="8"/>
  <c r="E184" i="8"/>
  <c r="G475" i="8"/>
  <c r="F477" i="8"/>
  <c r="H219" i="8"/>
  <c r="G325" i="8"/>
  <c r="J274" i="8"/>
  <c r="H505" i="8"/>
  <c r="F377" i="8"/>
  <c r="J528" i="8"/>
  <c r="G169" i="8"/>
  <c r="G317" i="8"/>
  <c r="J97" i="8"/>
  <c r="F198" i="8"/>
  <c r="F268" i="8"/>
  <c r="H525" i="8"/>
  <c r="H535" i="8"/>
  <c r="I185" i="8"/>
  <c r="E169" i="8"/>
  <c r="E266" i="8"/>
  <c r="F216" i="8"/>
  <c r="E474" i="8"/>
  <c r="I324" i="8"/>
  <c r="J469" i="8"/>
  <c r="H247" i="8"/>
  <c r="F164" i="8"/>
  <c r="F484" i="8"/>
  <c r="H228" i="8"/>
  <c r="H279" i="8"/>
  <c r="F79" i="8"/>
  <c r="E316" i="8"/>
  <c r="E215" i="8"/>
  <c r="H127" i="8"/>
  <c r="J277" i="8"/>
  <c r="F356" i="8"/>
  <c r="J168" i="8"/>
  <c r="I48" i="8"/>
  <c r="J488" i="8"/>
  <c r="H136" i="8"/>
  <c r="J446" i="8"/>
  <c r="J287" i="8"/>
  <c r="G494" i="8"/>
  <c r="F367" i="8"/>
  <c r="I435" i="8"/>
  <c r="F64" i="8"/>
  <c r="E29" i="8"/>
  <c r="E128" i="8"/>
  <c r="H225" i="8"/>
  <c r="F285" i="8"/>
  <c r="E464" i="8"/>
  <c r="H157" i="8"/>
  <c r="G196" i="8"/>
  <c r="H468" i="8"/>
  <c r="F137" i="8"/>
  <c r="G78" i="8"/>
  <c r="F227" i="8"/>
  <c r="I157" i="8"/>
  <c r="E105" i="8"/>
  <c r="E96" i="8"/>
  <c r="H108" i="8"/>
  <c r="F36" i="8"/>
  <c r="J356" i="8"/>
  <c r="J38" i="8"/>
  <c r="J285" i="8"/>
  <c r="J417" i="8"/>
  <c r="E177" i="8"/>
  <c r="J357" i="8"/>
  <c r="E239" i="8"/>
  <c r="I236" i="8"/>
  <c r="J107" i="8"/>
  <c r="J36" i="8"/>
  <c r="F56" i="8"/>
  <c r="F218" i="8"/>
  <c r="J344" i="8"/>
  <c r="J104" i="8"/>
  <c r="E388" i="8"/>
  <c r="H479" i="8"/>
  <c r="E449" i="8"/>
  <c r="H255" i="8"/>
  <c r="G497" i="8"/>
  <c r="F414" i="8"/>
  <c r="E269" i="8"/>
  <c r="J216" i="8"/>
  <c r="E209" i="8"/>
  <c r="J226" i="8"/>
  <c r="H305" i="8"/>
  <c r="I345" i="8"/>
  <c r="G246" i="8"/>
  <c r="F306" i="8"/>
  <c r="H495" i="8"/>
  <c r="E418" i="8"/>
  <c r="I246" i="8"/>
  <c r="I406" i="8"/>
  <c r="G117" i="8"/>
  <c r="G198" i="8"/>
  <c r="E455" i="8"/>
  <c r="H456" i="8"/>
  <c r="E276" i="8"/>
  <c r="G128" i="8"/>
  <c r="I288" i="8"/>
  <c r="E224" i="8"/>
  <c r="I258" i="8"/>
  <c r="F204" i="8"/>
  <c r="F59" i="8"/>
  <c r="J139" i="8"/>
  <c r="G79" i="8"/>
  <c r="I45" i="8"/>
  <c r="H399" i="8"/>
  <c r="J455" i="8"/>
  <c r="J34" i="8"/>
  <c r="G516" i="8"/>
  <c r="J514" i="8"/>
  <c r="G238" i="8"/>
  <c r="E395" i="8"/>
  <c r="G86" i="8"/>
  <c r="J368" i="8"/>
  <c r="H334" i="8"/>
  <c r="I366" i="8"/>
  <c r="I107" i="8"/>
  <c r="F228" i="8"/>
  <c r="F27" i="8"/>
  <c r="G97" i="8"/>
  <c r="F416" i="8"/>
  <c r="H368" i="8"/>
  <c r="H487" i="8"/>
  <c r="G156" i="8"/>
  <c r="H258" i="8"/>
  <c r="J109" i="8"/>
  <c r="F226" i="8"/>
  <c r="E329" i="8"/>
  <c r="I447" i="8"/>
  <c r="I35" i="8"/>
  <c r="E458" i="8"/>
  <c r="I408" i="8"/>
  <c r="E146" i="8"/>
  <c r="F205" i="8"/>
  <c r="G57" i="8"/>
  <c r="H417" i="8"/>
  <c r="G387" i="8"/>
  <c r="F254" i="8"/>
  <c r="J526" i="8"/>
  <c r="I486" i="8"/>
  <c r="I499" i="8"/>
  <c r="G339" i="8"/>
  <c r="E475" i="8"/>
  <c r="I256" i="8"/>
  <c r="J409" i="8"/>
  <c r="I496" i="8"/>
  <c r="I74" i="8"/>
  <c r="E286" i="8"/>
  <c r="I234" i="8"/>
  <c r="G249" i="8"/>
  <c r="I508" i="8"/>
  <c r="E74" i="8"/>
  <c r="J398" i="8"/>
  <c r="E468" i="8"/>
  <c r="E387" i="8"/>
  <c r="H285" i="8"/>
  <c r="E506" i="8"/>
  <c r="E227" i="8"/>
  <c r="E55" i="8"/>
  <c r="I134" i="8"/>
  <c r="F26" i="8"/>
  <c r="I415" i="8"/>
  <c r="J426" i="8"/>
  <c r="F364" i="8"/>
  <c r="I457" i="8"/>
  <c r="I505" i="8"/>
  <c r="J388" i="8"/>
  <c r="G287" i="8"/>
  <c r="F179" i="8"/>
  <c r="J47" i="8"/>
  <c r="I104" i="8"/>
  <c r="J147" i="8"/>
  <c r="F456" i="8"/>
  <c r="E515" i="8"/>
  <c r="J279" i="8"/>
  <c r="I437" i="8"/>
  <c r="E334" i="8"/>
  <c r="F347" i="8"/>
  <c r="F157" i="8"/>
  <c r="F275" i="8"/>
  <c r="F75" i="8"/>
  <c r="J485" i="8"/>
  <c r="I164" i="8"/>
  <c r="J144" i="8"/>
  <c r="J325" i="8"/>
  <c r="G289" i="8"/>
  <c r="H496" i="8"/>
  <c r="H216" i="8"/>
  <c r="J476" i="8"/>
  <c r="F197" i="8"/>
  <c r="I515" i="8"/>
  <c r="I66" i="8"/>
  <c r="F298" i="8"/>
  <c r="F448" i="8"/>
  <c r="E165" i="8"/>
  <c r="J395" i="8"/>
  <c r="H327" i="8"/>
  <c r="G265" i="8"/>
  <c r="J156" i="8"/>
  <c r="E136" i="8"/>
  <c r="H44" i="8"/>
  <c r="F84" i="8"/>
  <c r="E376" i="8"/>
  <c r="J115" i="8"/>
  <c r="H249" i="8"/>
  <c r="F425" i="8"/>
  <c r="H365" i="8"/>
  <c r="I156" i="8"/>
  <c r="G28" i="8"/>
  <c r="J189" i="8"/>
  <c r="E64" i="8"/>
  <c r="H389" i="8"/>
  <c r="G356" i="8"/>
  <c r="J145" i="8"/>
  <c r="G105" i="8"/>
  <c r="H494" i="8"/>
  <c r="H126" i="8"/>
  <c r="F74" i="8"/>
  <c r="E417" i="8"/>
  <c r="I28" i="8"/>
  <c r="E304" i="8"/>
  <c r="I64" i="8"/>
  <c r="H275" i="8"/>
  <c r="E159" i="8"/>
  <c r="E117" i="8"/>
  <c r="H277" i="8"/>
  <c r="H68" i="8"/>
  <c r="I518" i="8"/>
  <c r="F336" i="8"/>
  <c r="I338" i="8"/>
  <c r="E288" i="8"/>
  <c r="G458" i="8"/>
  <c r="G314" i="8"/>
  <c r="G507" i="8"/>
  <c r="I229" i="8"/>
  <c r="E26" i="8"/>
  <c r="E87" i="8"/>
  <c r="E317" i="8"/>
  <c r="I78" i="8"/>
  <c r="F516" i="8"/>
  <c r="F524" i="8"/>
  <c r="F129" i="8"/>
  <c r="I347" i="8"/>
  <c r="E519" i="8"/>
  <c r="E246" i="8"/>
  <c r="E328" i="8"/>
  <c r="I468" i="8"/>
  <c r="H94" i="8"/>
  <c r="F436" i="8"/>
  <c r="I334" i="8"/>
  <c r="G68" i="8"/>
  <c r="H207" i="8"/>
  <c r="H426" i="8"/>
  <c r="F29" i="8"/>
  <c r="I524" i="8"/>
  <c r="E98" i="8"/>
  <c r="F304" i="8"/>
  <c r="F385" i="8"/>
  <c r="E444" i="8"/>
  <c r="F188" i="8"/>
  <c r="G478" i="8"/>
  <c r="I349" i="8"/>
  <c r="G168" i="8"/>
  <c r="J88" i="8"/>
  <c r="G366" i="8"/>
  <c r="I224" i="8"/>
  <c r="G125" i="8"/>
  <c r="H354" i="8"/>
  <c r="J396" i="8"/>
  <c r="I336" i="8"/>
  <c r="E75" i="8"/>
  <c r="F184" i="8"/>
  <c r="E389" i="8"/>
  <c r="F357" i="8"/>
  <c r="G367" i="8"/>
  <c r="G124" i="8"/>
  <c r="F248" i="8"/>
  <c r="H47" i="8"/>
  <c r="G55" i="8"/>
  <c r="J358" i="8"/>
  <c r="H296" i="8"/>
  <c r="G344" i="8"/>
  <c r="G456" i="8"/>
  <c r="E414" i="8"/>
  <c r="H328" i="8"/>
  <c r="J95" i="8"/>
  <c r="F277" i="8"/>
  <c r="H57" i="8"/>
  <c r="I448" i="8"/>
  <c r="E124" i="8"/>
  <c r="G29" i="8"/>
  <c r="J506" i="8"/>
  <c r="E104" i="8"/>
  <c r="J519" i="8"/>
  <c r="E47" i="8"/>
  <c r="H224" i="8"/>
  <c r="I247" i="8"/>
  <c r="E324" i="8"/>
  <c r="I527" i="8"/>
  <c r="I49" i="8"/>
  <c r="I289" i="8"/>
  <c r="F88" i="8"/>
  <c r="F469" i="8"/>
  <c r="F314" i="8"/>
  <c r="I59" i="8"/>
  <c r="H276" i="8"/>
  <c r="I358" i="8"/>
  <c r="J495" i="8"/>
  <c r="H336" i="8"/>
  <c r="F134" i="8"/>
  <c r="J179" i="8"/>
  <c r="G407" i="8"/>
  <c r="I27" i="8"/>
  <c r="H337" i="8"/>
  <c r="H36" i="8"/>
  <c r="F37" i="8"/>
  <c r="F89" i="8"/>
  <c r="J148" i="8"/>
  <c r="F394" i="8"/>
  <c r="E494" i="8"/>
  <c r="F518" i="8"/>
  <c r="E485" i="8"/>
  <c r="I205" i="8"/>
  <c r="J55" i="8"/>
  <c r="I225" i="8"/>
  <c r="G46" i="8"/>
  <c r="F236" i="8"/>
  <c r="J166" i="8"/>
  <c r="F169" i="8"/>
  <c r="E439" i="8"/>
  <c r="H395" i="8"/>
  <c r="I127" i="8"/>
  <c r="G69" i="8"/>
  <c r="F399" i="8"/>
  <c r="I497" i="8"/>
  <c r="I94" i="8"/>
  <c r="H257" i="8"/>
  <c r="J205" i="8"/>
  <c r="H366" i="8"/>
  <c r="J78" i="8"/>
  <c r="H506" i="8"/>
  <c r="E59" i="8"/>
  <c r="E314" i="8"/>
  <c r="E144" i="8"/>
  <c r="F147" i="8"/>
  <c r="E284" i="8"/>
  <c r="H67" i="8"/>
  <c r="I316" i="8"/>
  <c r="G109" i="8"/>
  <c r="F114" i="8"/>
  <c r="I498" i="8"/>
  <c r="I444" i="8"/>
  <c r="H295" i="8"/>
  <c r="F69" i="8"/>
  <c r="G166" i="8"/>
  <c r="I479" i="8"/>
  <c r="J407" i="8"/>
  <c r="G489" i="8"/>
  <c r="J319" i="8"/>
  <c r="H69" i="8"/>
  <c r="E297" i="8"/>
  <c r="G405" i="8"/>
  <c r="E398" i="8"/>
  <c r="H105" i="8"/>
  <c r="H159" i="8"/>
  <c r="E44" i="8"/>
  <c r="H236" i="8"/>
  <c r="J94" i="8"/>
  <c r="G144" i="8"/>
  <c r="J266" i="8"/>
  <c r="J76" i="8"/>
  <c r="J27" i="8"/>
  <c r="J534" i="8"/>
  <c r="I376" i="8"/>
  <c r="J246" i="8"/>
  <c r="F189" i="8"/>
  <c r="J215" i="8"/>
  <c r="F454" i="8"/>
  <c r="J244" i="8"/>
  <c r="G188" i="8"/>
  <c r="J86" i="8"/>
  <c r="H364" i="8"/>
  <c r="J427" i="8"/>
  <c r="H229" i="8"/>
  <c r="I147" i="8"/>
  <c r="E528" i="8"/>
  <c r="E495" i="8"/>
  <c r="H177" i="8"/>
  <c r="G349" i="8"/>
  <c r="I267" i="8"/>
  <c r="G95" i="8"/>
  <c r="F67" i="8"/>
  <c r="F34" i="8"/>
  <c r="G48" i="8"/>
  <c r="F328" i="8"/>
  <c r="E69" i="8"/>
  <c r="I465" i="8"/>
  <c r="I418" i="8"/>
  <c r="I404" i="8"/>
  <c r="F214" i="8"/>
  <c r="J404" i="8"/>
  <c r="G276" i="8"/>
  <c r="J54" i="8"/>
  <c r="I199" i="8"/>
  <c r="G519" i="8"/>
  <c r="I529" i="8"/>
  <c r="G35" i="8"/>
  <c r="G397" i="8"/>
  <c r="F39" i="8"/>
  <c r="J447" i="8"/>
  <c r="H448" i="8"/>
  <c r="E237" i="8"/>
  <c r="F424" i="8"/>
  <c r="J305" i="8"/>
  <c r="F288" i="8"/>
  <c r="F297" i="8"/>
  <c r="F44" i="8"/>
  <c r="J376" i="8"/>
  <c r="J516" i="8"/>
  <c r="J464" i="8"/>
  <c r="E377" i="8"/>
  <c r="I528" i="8"/>
  <c r="J105" i="8"/>
  <c r="J424" i="8"/>
  <c r="H119" i="8"/>
  <c r="I278" i="8"/>
  <c r="G77" i="8"/>
  <c r="J487" i="8"/>
  <c r="G214" i="8"/>
  <c r="H95" i="8"/>
  <c r="H307" i="8"/>
  <c r="F145" i="8"/>
  <c r="J494" i="8"/>
  <c r="J229" i="8"/>
  <c r="E206" i="8"/>
  <c r="J137" i="8"/>
  <c r="G44" i="8"/>
  <c r="F487" i="8"/>
  <c r="H204" i="8"/>
  <c r="I75" i="8"/>
  <c r="F35" i="8"/>
  <c r="E79" i="8"/>
  <c r="I327" i="8"/>
  <c r="F485" i="8"/>
  <c r="G445" i="8"/>
  <c r="J74" i="8"/>
  <c r="E365" i="8"/>
  <c r="I484" i="8"/>
  <c r="F358" i="8"/>
  <c r="H339" i="8"/>
  <c r="E97" i="8"/>
  <c r="H335" i="8"/>
  <c r="G357" i="8"/>
  <c r="F374" i="8"/>
  <c r="E36" i="8"/>
  <c r="H227" i="8"/>
  <c r="G187" i="8"/>
  <c r="J206" i="8"/>
  <c r="H465" i="8"/>
  <c r="J169" i="8"/>
  <c r="E66" i="8"/>
  <c r="H499" i="8"/>
  <c r="J114" i="8"/>
  <c r="G255" i="8"/>
  <c r="E438" i="8"/>
  <c r="F307" i="8"/>
  <c r="E425" i="8"/>
  <c r="G64" i="8"/>
  <c r="J389" i="8"/>
  <c r="J365" i="8"/>
  <c r="H384" i="8"/>
  <c r="I108" i="8"/>
  <c r="H374" i="8"/>
  <c r="H174" i="8"/>
  <c r="J418" i="8"/>
  <c r="E348" i="8"/>
  <c r="F506" i="8"/>
  <c r="G316" i="8"/>
  <c r="I137" i="8"/>
  <c r="G98" i="8"/>
  <c r="E508" i="8"/>
  <c r="I184" i="8"/>
  <c r="J68" i="8"/>
  <c r="I509" i="8"/>
  <c r="E459" i="8"/>
  <c r="H146" i="8"/>
  <c r="G424" i="8"/>
  <c r="J367" i="8"/>
  <c r="I537" i="8"/>
  <c r="E118" i="8"/>
  <c r="E476" i="8"/>
  <c r="G66" i="8"/>
  <c r="G126" i="8"/>
  <c r="F507" i="8"/>
  <c r="E135" i="8"/>
  <c r="H176" i="8"/>
  <c r="F119" i="8"/>
  <c r="H434" i="8"/>
  <c r="I136" i="8"/>
  <c r="H55" i="8"/>
  <c r="I149" i="8"/>
  <c r="J374" i="8"/>
  <c r="G159" i="8"/>
  <c r="E156" i="8"/>
  <c r="H59" i="8"/>
  <c r="G197" i="8"/>
  <c r="H349" i="8"/>
  <c r="J508" i="8"/>
  <c r="H358" i="8"/>
  <c r="G207" i="8"/>
  <c r="H289" i="8"/>
  <c r="E254" i="8"/>
  <c r="E218" i="8"/>
  <c r="G254" i="8"/>
  <c r="I328" i="8"/>
  <c r="G429" i="8"/>
  <c r="F174" i="8"/>
  <c r="E354" i="8"/>
  <c r="G167" i="8"/>
  <c r="H215" i="8"/>
  <c r="E158" i="8"/>
  <c r="G409" i="8"/>
  <c r="G114" i="8"/>
  <c r="F528" i="8"/>
  <c r="G506" i="8"/>
  <c r="I454" i="8"/>
  <c r="G444" i="8"/>
  <c r="H407" i="8"/>
  <c r="G395" i="8"/>
  <c r="G359" i="8"/>
  <c r="G175" i="8"/>
  <c r="E384" i="8"/>
  <c r="G439" i="8"/>
  <c r="H109" i="8"/>
  <c r="J294" i="8"/>
  <c r="F109" i="8"/>
  <c r="I365" i="8"/>
  <c r="H89" i="8"/>
  <c r="F168" i="8"/>
  <c r="G116" i="8"/>
  <c r="E178" i="8"/>
  <c r="J187" i="8"/>
  <c r="G346" i="8"/>
  <c r="H107" i="8"/>
  <c r="I128" i="8"/>
  <c r="J237" i="8"/>
  <c r="G138" i="8"/>
  <c r="H304" i="8"/>
  <c r="E107" i="8"/>
  <c r="I325" i="8"/>
  <c r="I294" i="8"/>
  <c r="G224" i="8"/>
  <c r="I344" i="8"/>
  <c r="J497" i="8"/>
  <c r="H415" i="8"/>
  <c r="I378" i="8"/>
  <c r="I26" i="8"/>
  <c r="I368" i="8"/>
  <c r="G308" i="8"/>
  <c r="F58" i="8"/>
  <c r="F467" i="8"/>
  <c r="H189" i="8"/>
  <c r="E486" i="8"/>
  <c r="E478" i="8"/>
  <c r="G294" i="8"/>
  <c r="F76" i="8"/>
  <c r="I298" i="8"/>
  <c r="F376" i="8"/>
  <c r="G326" i="8"/>
  <c r="G177" i="8"/>
  <c r="F249" i="8"/>
  <c r="F309" i="8"/>
  <c r="F327" i="8"/>
  <c r="F366" i="8"/>
  <c r="E427" i="8"/>
  <c r="G514" i="8"/>
  <c r="J415" i="8"/>
  <c r="H306" i="8"/>
  <c r="G528" i="8"/>
  <c r="E369" i="8"/>
  <c r="G269" i="8"/>
  <c r="H537" i="8"/>
  <c r="G139" i="8"/>
  <c r="G368" i="8"/>
  <c r="I407" i="8"/>
  <c r="G436" i="8"/>
  <c r="I356" i="8"/>
  <c r="G235" i="8"/>
  <c r="H156" i="8"/>
  <c r="I34" i="8"/>
  <c r="J459" i="8"/>
  <c r="G498" i="8"/>
  <c r="E176" i="8"/>
  <c r="E357" i="8"/>
  <c r="E56" i="8"/>
  <c r="H527" i="8"/>
  <c r="G408" i="8"/>
  <c r="F167" i="8"/>
  <c r="J258" i="8"/>
  <c r="G338" i="8"/>
  <c r="E514" i="8"/>
  <c r="G299" i="8"/>
  <c r="E214" i="8"/>
  <c r="G199" i="8"/>
  <c r="I317" i="8"/>
  <c r="H409" i="8"/>
  <c r="G244" i="8"/>
  <c r="F408" i="8"/>
  <c r="J538" i="8"/>
  <c r="E344" i="8"/>
  <c r="F295" i="8"/>
  <c r="E116" i="8"/>
  <c r="H514" i="8"/>
  <c r="I488" i="8"/>
  <c r="F329" i="8"/>
  <c r="J507" i="8"/>
  <c r="I489" i="8"/>
  <c r="H519" i="8"/>
  <c r="F146" i="8"/>
  <c r="G448" i="8"/>
  <c r="F175" i="8"/>
  <c r="F294" i="8"/>
  <c r="G286" i="8"/>
  <c r="H188" i="8"/>
  <c r="J158" i="8"/>
  <c r="H414" i="8"/>
  <c r="I245" i="8"/>
  <c r="F177" i="8"/>
  <c r="F219" i="8"/>
  <c r="H87" i="8"/>
  <c r="G137" i="8"/>
  <c r="J474" i="8"/>
  <c r="F186" i="8"/>
  <c r="E378" i="8"/>
  <c r="E407" i="8"/>
  <c r="I219" i="8"/>
  <c r="G227" i="8"/>
  <c r="G305" i="8"/>
  <c r="I424" i="8"/>
  <c r="H436" i="8"/>
  <c r="J59" i="8"/>
  <c r="G115" i="8"/>
  <c r="F289" i="8"/>
  <c r="J518" i="8"/>
  <c r="F49" i="8"/>
  <c r="J498" i="8"/>
  <c r="F488" i="8"/>
  <c r="G385" i="8"/>
  <c r="H198" i="8"/>
  <c r="H347" i="8"/>
  <c r="H397" i="8"/>
  <c r="J197" i="8"/>
  <c r="J177" i="8"/>
  <c r="F68" i="8"/>
  <c r="E126" i="8"/>
  <c r="J284" i="8"/>
  <c r="J308" i="8"/>
  <c r="H106" i="8"/>
  <c r="I244" i="8"/>
  <c r="E275" i="8"/>
  <c r="I238" i="8"/>
  <c r="H419" i="8"/>
  <c r="H179" i="8"/>
  <c r="I65" i="8"/>
  <c r="E385" i="8"/>
  <c r="H164" i="8"/>
  <c r="E119" i="8"/>
  <c r="I109" i="8"/>
  <c r="E326" i="8"/>
  <c r="G416" i="8"/>
  <c r="J425" i="8"/>
  <c r="H287" i="8"/>
  <c r="G157" i="8"/>
  <c r="H114" i="8"/>
  <c r="H137" i="8"/>
  <c r="J327" i="8"/>
  <c r="F115" i="8"/>
  <c r="I69" i="8"/>
  <c r="J525" i="8"/>
  <c r="F206" i="8"/>
  <c r="E95" i="8"/>
  <c r="I274" i="8"/>
  <c r="H148" i="8"/>
  <c r="I254" i="8"/>
  <c r="J449" i="8"/>
  <c r="J58" i="8"/>
  <c r="H168" i="8"/>
  <c r="E308" i="8"/>
  <c r="J69" i="8"/>
  <c r="E174" i="8"/>
  <c r="J329" i="8"/>
  <c r="E537" i="8"/>
  <c r="F349" i="8"/>
  <c r="F245" i="8"/>
  <c r="E434" i="8"/>
  <c r="H49" i="8"/>
  <c r="E175" i="8"/>
  <c r="H217" i="8"/>
  <c r="H297" i="8"/>
  <c r="H404" i="8"/>
  <c r="I285" i="8"/>
  <c r="G234" i="8"/>
  <c r="G174" i="8"/>
  <c r="H344" i="8"/>
  <c r="G147" i="8"/>
  <c r="I264" i="8"/>
  <c r="E199" i="8"/>
  <c r="I126" i="8"/>
  <c r="G465" i="8"/>
  <c r="G74" i="8"/>
  <c r="J479" i="8"/>
  <c r="J39" i="8"/>
  <c r="G99" i="8"/>
  <c r="F317" i="8"/>
  <c r="J124" i="8"/>
  <c r="I125" i="8"/>
  <c r="I449" i="8"/>
  <c r="F108" i="8"/>
  <c r="G337" i="8"/>
  <c r="J527" i="8"/>
  <c r="J84" i="8"/>
  <c r="F388" i="8"/>
  <c r="J128" i="8"/>
  <c r="G457" i="8"/>
  <c r="H35" i="8"/>
  <c r="G315" i="8"/>
  <c r="H324" i="8"/>
  <c r="I194" i="8"/>
  <c r="G536" i="8"/>
  <c r="H48" i="8"/>
  <c r="H445" i="8"/>
  <c r="I116" i="8"/>
  <c r="H264" i="8"/>
  <c r="H265" i="8"/>
  <c r="J75" i="8"/>
  <c r="E405" i="8"/>
  <c r="G164" i="8"/>
  <c r="I284" i="8"/>
  <c r="H298" i="8"/>
  <c r="J275" i="8"/>
  <c r="H316" i="8"/>
  <c r="F78" i="8"/>
  <c r="G488" i="8"/>
  <c r="E424" i="8"/>
  <c r="I467" i="8"/>
  <c r="F434" i="8"/>
  <c r="I39" i="8"/>
  <c r="I55" i="8"/>
  <c r="E228" i="8"/>
  <c r="I318" i="8"/>
  <c r="F308" i="8"/>
  <c r="F397" i="8"/>
  <c r="E106" i="8"/>
  <c r="J386" i="8"/>
  <c r="H97" i="8"/>
  <c r="E415" i="8"/>
  <c r="E325" i="8"/>
  <c r="H524" i="8"/>
  <c r="G237" i="8"/>
  <c r="F235" i="8"/>
  <c r="I386" i="8"/>
  <c r="G306" i="8"/>
  <c r="H75" i="8"/>
  <c r="E509" i="8"/>
  <c r="E416" i="8"/>
  <c r="I438" i="8"/>
  <c r="I514" i="8"/>
  <c r="G479" i="8"/>
  <c r="H424" i="8"/>
  <c r="H117" i="8"/>
  <c r="H439" i="8"/>
  <c r="J384" i="8"/>
  <c r="G185" i="8"/>
  <c r="H199" i="8"/>
  <c r="G468" i="8"/>
  <c r="G257" i="8"/>
  <c r="E295" i="8"/>
  <c r="H309" i="8"/>
  <c r="G219" i="8"/>
  <c r="F127" i="8"/>
  <c r="H515" i="8"/>
  <c r="E289" i="8"/>
  <c r="J349" i="8"/>
  <c r="J79" i="8"/>
  <c r="E188" i="8"/>
  <c r="G108" i="8"/>
  <c r="E205" i="8"/>
  <c r="G529" i="8"/>
  <c r="J524" i="8"/>
  <c r="F178" i="8"/>
  <c r="E466" i="8"/>
  <c r="J129" i="8"/>
  <c r="H85" i="8"/>
  <c r="G446" i="8"/>
  <c r="F539" i="8"/>
  <c r="G319" i="8"/>
  <c r="G236" i="8"/>
  <c r="F497" i="8"/>
  <c r="H294" i="8"/>
  <c r="G136" i="8"/>
  <c r="H38" i="8"/>
  <c r="I417" i="8"/>
  <c r="F47" i="8"/>
  <c r="H497" i="8"/>
  <c r="H508" i="8"/>
  <c r="I319" i="8"/>
  <c r="H388" i="8"/>
  <c r="I84" i="8"/>
  <c r="E447" i="8"/>
  <c r="J346" i="8"/>
  <c r="I255" i="8"/>
  <c r="F427" i="8"/>
  <c r="F224" i="8"/>
  <c r="G418" i="8"/>
  <c r="H318" i="8"/>
  <c r="I329" i="8"/>
  <c r="J49" i="8"/>
  <c r="F435" i="8"/>
  <c r="J24" i="8"/>
  <c r="H79" i="8"/>
  <c r="J307" i="8"/>
  <c r="F404" i="8"/>
  <c r="I206" i="8"/>
  <c r="H86" i="8"/>
  <c r="H116" i="8"/>
  <c r="I158" i="8"/>
  <c r="F359" i="8"/>
  <c r="E147" i="8"/>
  <c r="H74" i="8"/>
  <c r="G36" i="8"/>
  <c r="H288" i="8"/>
  <c r="E287" i="8"/>
  <c r="I335" i="8"/>
  <c r="J159" i="8"/>
  <c r="F537" i="8"/>
  <c r="E307" i="8"/>
  <c r="H398" i="8"/>
  <c r="E437" i="8"/>
  <c r="H96" i="8"/>
  <c r="E406" i="8"/>
  <c r="H138" i="8"/>
  <c r="I129" i="8"/>
  <c r="J224" i="8"/>
  <c r="J458" i="8"/>
  <c r="E375" i="8"/>
  <c r="E115" i="8"/>
  <c r="F287" i="8"/>
  <c r="F149" i="8"/>
  <c r="G279" i="8"/>
  <c r="H464" i="8"/>
  <c r="E394" i="8"/>
  <c r="G336" i="8"/>
  <c r="E198" i="8"/>
  <c r="I445" i="8"/>
  <c r="G537" i="8"/>
  <c r="J235" i="8"/>
  <c r="J154" i="8"/>
  <c r="I259" i="8"/>
  <c r="J456" i="8"/>
  <c r="E525" i="8"/>
  <c r="J99" i="8"/>
  <c r="J355" i="8"/>
  <c r="I517" i="8"/>
  <c r="F489" i="8"/>
  <c r="E186" i="8"/>
  <c r="I434" i="8"/>
  <c r="G295" i="8"/>
  <c r="J377" i="8"/>
  <c r="I377" i="8"/>
  <c r="F46" i="8"/>
  <c r="H435" i="8"/>
  <c r="H234" i="8"/>
  <c r="J127" i="8"/>
  <c r="H488" i="8"/>
  <c r="E318" i="8"/>
  <c r="J165" i="8"/>
  <c r="G524" i="8"/>
  <c r="J298" i="8"/>
  <c r="I337" i="8"/>
  <c r="E189" i="8"/>
  <c r="I506" i="8"/>
  <c r="F338" i="8"/>
  <c r="G107" i="8"/>
  <c r="J56" i="8"/>
  <c r="E364" i="8"/>
  <c r="H268" i="8"/>
  <c r="F514" i="8"/>
  <c r="E235" i="8"/>
  <c r="E448" i="8"/>
  <c r="E346" i="8"/>
  <c r="I534" i="8"/>
  <c r="G526" i="8"/>
  <c r="E138" i="8"/>
  <c r="I389" i="8"/>
  <c r="E396" i="8"/>
  <c r="F406" i="8"/>
  <c r="I464" i="8"/>
  <c r="G398" i="8"/>
  <c r="E426" i="8"/>
  <c r="J336" i="8"/>
  <c r="J445" i="8"/>
  <c r="E479" i="8"/>
  <c r="J428" i="8"/>
  <c r="J468" i="8"/>
  <c r="J467" i="8"/>
  <c r="F274" i="8"/>
  <c r="G297" i="8"/>
  <c r="H485" i="8"/>
  <c r="F446" i="8"/>
  <c r="F375" i="8"/>
  <c r="H267" i="8"/>
  <c r="I96" i="8"/>
  <c r="H406" i="8"/>
  <c r="G129" i="8"/>
  <c r="J247" i="8"/>
  <c r="G505" i="8"/>
  <c r="I399" i="8"/>
  <c r="F264" i="8"/>
  <c r="G496" i="8"/>
  <c r="H274" i="8"/>
  <c r="G96" i="8"/>
  <c r="I495" i="8"/>
  <c r="E524" i="8"/>
  <c r="F278" i="8"/>
  <c r="H528" i="8"/>
  <c r="E108" i="8"/>
  <c r="H474" i="8"/>
  <c r="F476" i="8"/>
  <c r="J385" i="8"/>
  <c r="G217" i="8"/>
  <c r="G259" i="8"/>
  <c r="F138" i="8"/>
  <c r="J267" i="8"/>
  <c r="G365" i="8"/>
  <c r="J239" i="8"/>
  <c r="E538" i="8"/>
  <c r="H369" i="8"/>
  <c r="J188" i="8"/>
  <c r="H195" i="8"/>
  <c r="J255" i="8"/>
  <c r="H455" i="8"/>
  <c r="G245" i="8"/>
  <c r="E65" i="8"/>
  <c r="G89" i="8"/>
  <c r="F24" i="8"/>
  <c r="I427" i="8"/>
  <c r="J318" i="8"/>
  <c r="F256" i="8"/>
  <c r="J65" i="8"/>
  <c r="F209" i="8"/>
  <c r="G267" i="8"/>
  <c r="H25" i="8"/>
  <c r="F348" i="8"/>
  <c r="G58" i="8"/>
  <c r="E236" i="8"/>
  <c r="E37" i="8"/>
  <c r="F139" i="8"/>
  <c r="J257" i="8"/>
  <c r="E48" i="8"/>
  <c r="E127" i="8"/>
  <c r="E467" i="8"/>
  <c r="J348" i="8"/>
  <c r="F265" i="8"/>
  <c r="F107" i="8"/>
  <c r="F534" i="8"/>
  <c r="H536" i="8"/>
  <c r="H315" i="8"/>
  <c r="G216" i="8"/>
  <c r="F124" i="8"/>
  <c r="H245" i="8"/>
  <c r="E39" i="8"/>
  <c r="H489" i="8"/>
  <c r="H77" i="8"/>
  <c r="I326" i="8"/>
  <c r="F474" i="8"/>
  <c r="I106" i="8"/>
  <c r="G435" i="8"/>
  <c r="E436" i="8"/>
  <c r="F165" i="8"/>
  <c r="E319" i="8"/>
  <c r="F96" i="8"/>
  <c r="J89" i="8"/>
  <c r="J414" i="8"/>
  <c r="E76" i="8"/>
  <c r="G414" i="8"/>
  <c r="H56" i="8"/>
  <c r="J436" i="8"/>
  <c r="J264" i="8"/>
  <c r="H408" i="8"/>
  <c r="I315" i="8"/>
  <c r="G378" i="8"/>
  <c r="H178" i="8"/>
  <c r="J44" i="8"/>
  <c r="G527" i="8"/>
  <c r="G145" i="8"/>
  <c r="H476" i="8"/>
  <c r="E428" i="8"/>
  <c r="F166" i="8"/>
  <c r="H24" i="8"/>
  <c r="F319" i="8"/>
  <c r="H314" i="8"/>
  <c r="E518" i="8"/>
  <c r="I296" i="8"/>
  <c r="G24" i="8"/>
  <c r="F354" i="8"/>
  <c r="F55" i="8"/>
  <c r="J504" i="8"/>
  <c r="E335" i="8"/>
  <c r="J184" i="8"/>
  <c r="I364" i="8"/>
  <c r="I487" i="8"/>
  <c r="G518" i="8"/>
  <c r="G228" i="8"/>
  <c r="G426" i="8"/>
  <c r="H359" i="8"/>
  <c r="F266" i="8"/>
  <c r="E155" i="8"/>
  <c r="H184" i="8"/>
  <c r="I179" i="8"/>
  <c r="F276" i="8"/>
  <c r="E219" i="8"/>
  <c r="E226" i="8"/>
  <c r="E38" i="8"/>
  <c r="H58" i="8"/>
  <c r="G376" i="8"/>
  <c r="F447" i="8"/>
  <c r="J375" i="8"/>
  <c r="I309" i="8"/>
  <c r="E234" i="8"/>
  <c r="I178" i="8"/>
  <c r="I388" i="8"/>
  <c r="J309" i="8"/>
  <c r="E196" i="8"/>
  <c r="E527" i="8"/>
  <c r="J175" i="8"/>
  <c r="G88" i="8"/>
  <c r="H64" i="8"/>
  <c r="G54" i="8"/>
  <c r="G375" i="8"/>
  <c r="E94" i="8"/>
  <c r="H385" i="8"/>
  <c r="E179" i="8"/>
  <c r="E57" i="8"/>
  <c r="J118" i="8"/>
  <c r="I305" i="8"/>
  <c r="G85" i="8"/>
  <c r="I57" i="8"/>
  <c r="I339" i="8"/>
  <c r="E368" i="8"/>
  <c r="E86" i="8"/>
  <c r="G184" i="8"/>
  <c r="I398" i="8"/>
  <c r="E27" i="8"/>
  <c r="E267" i="8"/>
  <c r="E85" i="8"/>
  <c r="J437" i="8"/>
  <c r="I235" i="8"/>
  <c r="J394" i="8"/>
  <c r="I204" i="8"/>
  <c r="J366" i="8"/>
  <c r="F255" i="8"/>
  <c r="I159" i="8"/>
  <c r="E67" i="8"/>
  <c r="H98" i="8"/>
  <c r="J475" i="8"/>
  <c r="H66" i="8"/>
  <c r="H498" i="8"/>
  <c r="I215" i="8"/>
  <c r="F536" i="8"/>
  <c r="J225" i="8"/>
  <c r="F504" i="8"/>
  <c r="H367" i="8"/>
  <c r="I387" i="8"/>
  <c r="H346" i="8"/>
  <c r="I217" i="8"/>
  <c r="H34" i="8"/>
  <c r="I397" i="8"/>
  <c r="G34" i="8"/>
  <c r="J64" i="8"/>
  <c r="H454" i="8"/>
  <c r="J57" i="8"/>
  <c r="J96" i="8"/>
  <c r="E285" i="8"/>
  <c r="G208" i="8"/>
  <c r="G225" i="8"/>
  <c r="I477" i="8"/>
  <c r="F244" i="8"/>
  <c r="G226" i="8"/>
  <c r="I348" i="8"/>
  <c r="I58" i="8"/>
  <c r="H469" i="8"/>
  <c r="H286" i="8"/>
  <c r="F98" i="8"/>
  <c r="F207" i="8"/>
  <c r="H65" i="8"/>
  <c r="J217" i="8"/>
  <c r="G535" i="8"/>
  <c r="E498" i="8"/>
  <c r="F158" i="8"/>
  <c r="F389" i="8"/>
  <c r="E229" i="8"/>
  <c r="F104" i="8"/>
  <c r="J405" i="8"/>
  <c r="J286" i="8"/>
  <c r="H78" i="8"/>
  <c r="G45" i="8"/>
  <c r="I276" i="8"/>
  <c r="I459" i="8"/>
  <c r="J489" i="8"/>
  <c r="E359" i="8"/>
  <c r="G425" i="8"/>
  <c r="J505" i="8"/>
  <c r="G318" i="8"/>
  <c r="F345" i="8"/>
  <c r="G469" i="8"/>
  <c r="F429" i="8"/>
  <c r="E259" i="8"/>
  <c r="F234" i="8"/>
  <c r="H437" i="8"/>
  <c r="F258" i="8"/>
  <c r="G288" i="8"/>
  <c r="F535" i="8"/>
  <c r="G165" i="8"/>
  <c r="J106" i="8"/>
  <c r="I357" i="8"/>
  <c r="I124" i="8"/>
  <c r="I99" i="8"/>
  <c r="G517" i="8"/>
  <c r="H425" i="8"/>
  <c r="E399" i="8"/>
  <c r="E35" i="8"/>
  <c r="I304" i="8"/>
  <c r="F136" i="8"/>
  <c r="I77" i="8"/>
  <c r="H147" i="8"/>
  <c r="H239" i="8"/>
  <c r="E145" i="8"/>
  <c r="I249" i="8"/>
  <c r="I218" i="8"/>
  <c r="J116" i="8"/>
  <c r="E137" i="8"/>
  <c r="F368" i="8"/>
  <c r="E208" i="8"/>
  <c r="E187" i="8"/>
  <c r="I216" i="8"/>
  <c r="F126" i="8"/>
  <c r="F369" i="8"/>
  <c r="E539" i="8"/>
  <c r="E244" i="8"/>
  <c r="G218" i="8"/>
  <c r="H248" i="8"/>
  <c r="G329" i="8"/>
  <c r="H139" i="8"/>
  <c r="I299" i="8"/>
  <c r="I307" i="8"/>
  <c r="J535" i="8"/>
  <c r="I76" i="8"/>
  <c r="G186" i="8"/>
  <c r="I469" i="8"/>
  <c r="I384" i="8"/>
  <c r="J98" i="8"/>
  <c r="J457" i="8"/>
  <c r="J87" i="8"/>
  <c r="I174" i="8"/>
  <c r="F237" i="8"/>
  <c r="J209" i="8"/>
  <c r="J317" i="8"/>
  <c r="J228" i="8"/>
  <c r="F334" i="8"/>
  <c r="I354" i="8"/>
  <c r="I37" i="8"/>
  <c r="J529" i="8"/>
  <c r="G485" i="8"/>
  <c r="F38" i="8"/>
  <c r="I169" i="8"/>
  <c r="I374" i="8"/>
  <c r="I165" i="8"/>
  <c r="I295" i="8"/>
  <c r="I375" i="8"/>
  <c r="J539" i="8"/>
  <c r="I166" i="8"/>
  <c r="G347" i="8"/>
  <c r="H254" i="8"/>
  <c r="J408" i="8"/>
  <c r="H338" i="8"/>
  <c r="F395" i="8"/>
  <c r="F259" i="8"/>
  <c r="H167" i="8"/>
  <c r="J254" i="8"/>
  <c r="E225" i="8"/>
  <c r="E77" i="8"/>
  <c r="I154" i="8"/>
  <c r="G449" i="8"/>
  <c r="G427" i="8"/>
  <c r="I209" i="8"/>
  <c r="E374" i="8"/>
  <c r="J157" i="8"/>
  <c r="I359" i="8"/>
  <c r="I88" i="8"/>
  <c r="H477" i="8"/>
  <c r="G65" i="8"/>
  <c r="E338" i="8"/>
  <c r="F538" i="8"/>
  <c r="F215" i="8"/>
  <c r="H534" i="8"/>
  <c r="H517" i="8"/>
  <c r="I369" i="8"/>
  <c r="H84" i="8"/>
  <c r="H205" i="8"/>
  <c r="F257" i="8"/>
  <c r="G388" i="8"/>
  <c r="G464" i="8"/>
  <c r="H457" i="8"/>
  <c r="I429" i="8"/>
  <c r="J295" i="8"/>
  <c r="J328" i="8"/>
  <c r="E258" i="8"/>
  <c r="F505" i="8"/>
  <c r="F154" i="8"/>
  <c r="H428" i="8"/>
  <c r="I456" i="8"/>
  <c r="H438" i="8"/>
  <c r="G404" i="8"/>
  <c r="H509" i="8"/>
  <c r="H504" i="8"/>
  <c r="G534" i="8"/>
  <c r="H256" i="8"/>
  <c r="E167" i="8"/>
  <c r="G515" i="8"/>
  <c r="J478" i="8"/>
  <c r="G538" i="8"/>
  <c r="F118" i="8"/>
  <c r="H459" i="8"/>
  <c r="E469" i="8"/>
  <c r="F426" i="8"/>
  <c r="J296" i="8"/>
  <c r="F116" i="8"/>
  <c r="E256" i="8"/>
  <c r="J269" i="8"/>
  <c r="H377" i="8"/>
  <c r="G155" i="8"/>
  <c r="F25" i="8"/>
  <c r="F444" i="8"/>
  <c r="J435" i="8"/>
  <c r="G118" i="8"/>
  <c r="I114" i="8"/>
  <c r="H186" i="8"/>
  <c r="H209" i="8"/>
  <c r="I455" i="8"/>
  <c r="E154" i="8"/>
  <c r="E339" i="8"/>
  <c r="J304" i="8"/>
  <c r="G148" i="8"/>
  <c r="G394" i="8"/>
  <c r="F405" i="8"/>
  <c r="E49" i="8"/>
  <c r="J515" i="8"/>
  <c r="E435" i="8"/>
  <c r="J176" i="8"/>
  <c r="I314" i="8"/>
  <c r="F339" i="8"/>
  <c r="J45" i="8"/>
  <c r="I476" i="8"/>
  <c r="G296" i="8"/>
  <c r="H115" i="8"/>
  <c r="F466" i="8"/>
  <c r="G27" i="8"/>
  <c r="I428" i="8"/>
  <c r="H124" i="8"/>
  <c r="H166" i="8"/>
  <c r="G206" i="8"/>
  <c r="F355" i="8"/>
  <c r="G447" i="8"/>
  <c r="E347" i="8"/>
  <c r="H237" i="8"/>
  <c r="J48" i="8"/>
  <c r="H226" i="8"/>
  <c r="G525" i="8"/>
  <c r="G438" i="8"/>
  <c r="J387" i="8"/>
  <c r="F459" i="8"/>
  <c r="I155" i="8"/>
  <c r="F225" i="8"/>
  <c r="E356" i="8"/>
  <c r="J347" i="8"/>
  <c r="I419" i="8"/>
  <c r="E25" i="8"/>
  <c r="H27" i="8"/>
  <c r="I87" i="8"/>
  <c r="I516" i="8"/>
  <c r="F344" i="8"/>
  <c r="E456" i="8"/>
  <c r="F318" i="8"/>
  <c r="F495" i="8"/>
  <c r="F439" i="8"/>
  <c r="E397" i="8"/>
  <c r="H134" i="8"/>
  <c r="J117" i="8"/>
  <c r="J339" i="8"/>
  <c r="J155" i="8"/>
  <c r="E78" i="8"/>
  <c r="F398" i="8"/>
  <c r="H529" i="8"/>
  <c r="E54" i="8"/>
  <c r="F229" i="8"/>
  <c r="G419" i="8"/>
  <c r="E477" i="8"/>
  <c r="I237" i="8"/>
  <c r="I105" i="8"/>
  <c r="F409" i="8"/>
  <c r="E278" i="8"/>
  <c r="E257" i="8"/>
  <c r="J315" i="8"/>
  <c r="F458" i="8"/>
  <c r="H458" i="8"/>
  <c r="E535" i="8"/>
  <c r="I38" i="8"/>
  <c r="H128" i="8"/>
  <c r="J276" i="8"/>
  <c r="F148" i="8"/>
  <c r="G194" i="8"/>
  <c r="J119" i="8"/>
  <c r="F486" i="8"/>
  <c r="G455" i="8"/>
  <c r="E355" i="8"/>
  <c r="J399" i="8"/>
  <c r="H165" i="8"/>
  <c r="F85" i="8"/>
  <c r="J85" i="8"/>
  <c r="F437" i="8"/>
  <c r="H466" i="8"/>
  <c r="F517" i="8"/>
  <c r="I504" i="8"/>
  <c r="I306" i="8"/>
  <c r="J397" i="8"/>
  <c r="J67" i="8"/>
  <c r="J484" i="8"/>
  <c r="E274" i="8"/>
  <c r="I24" i="8"/>
  <c r="J28" i="8"/>
  <c r="F65" i="8"/>
  <c r="E529" i="8"/>
  <c r="F54" i="8"/>
  <c r="H284" i="8"/>
  <c r="E429" i="8"/>
  <c r="I115" i="8"/>
  <c r="H246" i="8"/>
  <c r="H317" i="8"/>
  <c r="G328" i="8"/>
  <c r="E366" i="8"/>
  <c r="J537" i="8"/>
  <c r="G119" i="8"/>
  <c r="E139" i="8"/>
  <c r="H144" i="8"/>
  <c r="J297" i="8"/>
  <c r="H99" i="8"/>
  <c r="H308" i="8"/>
  <c r="J196" i="8"/>
  <c r="F438" i="8"/>
  <c r="F449" i="8"/>
  <c r="E148" i="8"/>
  <c r="H386" i="8"/>
  <c r="G104" i="8"/>
  <c r="G539" i="8"/>
  <c r="I526" i="8"/>
  <c r="E185" i="8"/>
  <c r="G135" i="8"/>
  <c r="J46" i="8"/>
  <c r="J207" i="8"/>
  <c r="H45" i="8"/>
  <c r="G384" i="8"/>
  <c r="G437" i="8"/>
  <c r="G415" i="8"/>
  <c r="H427" i="8"/>
  <c r="E245" i="8"/>
  <c r="G39" i="8"/>
  <c r="J429" i="8"/>
  <c r="F267" i="8"/>
  <c r="H39" i="8"/>
  <c r="I144" i="8"/>
  <c r="E445" i="8"/>
  <c r="E34" i="8"/>
  <c r="F346" i="8"/>
  <c r="J149" i="8"/>
  <c r="G179" i="8"/>
  <c r="F86" i="8"/>
  <c r="G309" i="8"/>
  <c r="I54" i="8"/>
  <c r="G434" i="8"/>
  <c r="J378" i="8"/>
  <c r="J324" i="8"/>
  <c r="E489" i="8"/>
  <c r="I196" i="8"/>
  <c r="H376" i="8"/>
  <c r="E327" i="8"/>
  <c r="E197" i="8"/>
  <c r="G486" i="8"/>
  <c r="E358" i="8"/>
  <c r="G467" i="8"/>
  <c r="G386" i="8"/>
  <c r="I46" i="8"/>
  <c r="E386" i="8"/>
  <c r="F499" i="8"/>
  <c r="H158" i="8"/>
  <c r="H484" i="8"/>
  <c r="G284" i="8"/>
  <c r="H88" i="8"/>
  <c r="E46" i="8"/>
  <c r="E305" i="8"/>
  <c r="H447" i="8"/>
  <c r="I148" i="8"/>
  <c r="E216" i="8"/>
  <c r="F284" i="8"/>
  <c r="G354" i="8"/>
  <c r="J194" i="8"/>
  <c r="F475" i="8"/>
  <c r="J178" i="8"/>
  <c r="H194" i="8"/>
  <c r="J439" i="8"/>
  <c r="G176" i="8"/>
  <c r="F386" i="8"/>
  <c r="F99" i="8"/>
  <c r="J218" i="8"/>
  <c r="F135" i="8"/>
  <c r="J335" i="8"/>
  <c r="H259" i="8"/>
  <c r="J138" i="8"/>
  <c r="H278" i="8"/>
  <c r="I187" i="8"/>
  <c r="E166" i="8"/>
  <c r="J406" i="8"/>
  <c r="I56" i="8"/>
  <c r="G389" i="8"/>
  <c r="J444" i="8"/>
  <c r="E277" i="8"/>
  <c r="E264" i="8"/>
  <c r="J337" i="8"/>
  <c r="G127" i="8"/>
  <c r="E204" i="8"/>
  <c r="G266" i="8"/>
  <c r="J359" i="8"/>
  <c r="G459" i="8"/>
  <c r="I405" i="8"/>
  <c r="E408" i="8"/>
  <c r="F106" i="8"/>
  <c r="E268" i="8"/>
  <c r="H345" i="8"/>
  <c r="F508" i="8"/>
  <c r="H378" i="8"/>
  <c r="G76" i="8"/>
  <c r="H208" i="8"/>
  <c r="F509" i="8"/>
  <c r="E279" i="8"/>
  <c r="H28" i="8"/>
  <c r="G84" i="8"/>
  <c r="F519" i="8"/>
  <c r="F407" i="8"/>
  <c r="E164" i="8"/>
  <c r="E265" i="8"/>
  <c r="G355" i="8"/>
  <c r="H299" i="8"/>
  <c r="F238" i="8"/>
  <c r="J219" i="8"/>
  <c r="G274" i="8"/>
  <c r="E125" i="8"/>
  <c r="E345" i="8"/>
  <c r="F239" i="8"/>
  <c r="J536" i="8"/>
  <c r="E299" i="8"/>
  <c r="E195" i="8"/>
  <c r="I525" i="8"/>
  <c r="I214" i="8"/>
  <c r="G540" i="8" l="1"/>
  <c r="Q286" i="8"/>
  <c r="Q208" i="8"/>
  <c r="S486" i="8"/>
  <c r="O44" i="8"/>
  <c r="K50" i="8"/>
  <c r="K44" i="8"/>
  <c r="E50" i="8"/>
  <c r="Q465" i="8"/>
  <c r="K538" i="8"/>
  <c r="K320" i="8"/>
  <c r="E320" i="8"/>
  <c r="K314" i="8"/>
  <c r="P225" i="8"/>
  <c r="T108" i="8"/>
  <c r="Q305" i="8"/>
  <c r="O489" i="8"/>
  <c r="U489" i="8" s="1"/>
  <c r="K489" i="8"/>
  <c r="R247" i="8"/>
  <c r="J30" i="8"/>
  <c r="T24" i="8"/>
  <c r="Q326" i="8"/>
  <c r="F320" i="8"/>
  <c r="R305" i="8"/>
  <c r="K158" i="8"/>
  <c r="Q349" i="8"/>
  <c r="S286" i="8"/>
  <c r="S408" i="8"/>
  <c r="S285" i="8"/>
  <c r="H200" i="8"/>
  <c r="P109" i="8"/>
  <c r="R307" i="8"/>
  <c r="P345" i="8"/>
  <c r="T89" i="8"/>
  <c r="P184" i="8"/>
  <c r="F190" i="8"/>
  <c r="H470" i="8"/>
  <c r="R464" i="8"/>
  <c r="R470" i="8" s="1"/>
  <c r="T406" i="8"/>
  <c r="Q489" i="8"/>
  <c r="Q368" i="8"/>
  <c r="R406" i="8"/>
  <c r="R327" i="8"/>
  <c r="O449" i="8"/>
  <c r="U449" i="8" s="1"/>
  <c r="K449" i="8"/>
  <c r="P145" i="8"/>
  <c r="P86" i="8"/>
  <c r="K186" i="8"/>
  <c r="O186" i="8"/>
  <c r="O387" i="8"/>
  <c r="U387" i="8" s="1"/>
  <c r="K387" i="8"/>
  <c r="H160" i="8"/>
  <c r="F530" i="8"/>
  <c r="O425" i="8"/>
  <c r="K425" i="8"/>
  <c r="Q149" i="8"/>
  <c r="F80" i="8"/>
  <c r="P88" i="8"/>
  <c r="O428" i="8"/>
  <c r="U428" i="8" s="1"/>
  <c r="K428" i="8"/>
  <c r="T47" i="8"/>
  <c r="T446" i="8"/>
  <c r="P329" i="8"/>
  <c r="F390" i="8"/>
  <c r="P384" i="8"/>
  <c r="J200" i="8"/>
  <c r="F120" i="8"/>
  <c r="Q509" i="8"/>
  <c r="P204" i="8"/>
  <c r="F210" i="8"/>
  <c r="S69" i="8"/>
  <c r="K295" i="8"/>
  <c r="T325" i="8"/>
  <c r="Q346" i="8"/>
  <c r="K255" i="8"/>
  <c r="O189" i="8"/>
  <c r="U189" i="8" s="1"/>
  <c r="K189" i="8"/>
  <c r="R87" i="8"/>
  <c r="H440" i="8"/>
  <c r="S367" i="8"/>
  <c r="G320" i="8"/>
  <c r="Q189" i="8"/>
  <c r="P464" i="8"/>
  <c r="F470" i="8"/>
  <c r="P467" i="8"/>
  <c r="O125" i="8"/>
  <c r="K125" i="8"/>
  <c r="T107" i="8"/>
  <c r="S109" i="8"/>
  <c r="Q306" i="8"/>
  <c r="O465" i="8"/>
  <c r="K465" i="8"/>
  <c r="K218" i="8"/>
  <c r="T86" i="8"/>
  <c r="H40" i="8"/>
  <c r="S265" i="8"/>
  <c r="K315" i="8"/>
  <c r="S366" i="8"/>
  <c r="P485" i="8"/>
  <c r="G510" i="8"/>
  <c r="Q504" i="8"/>
  <c r="Q228" i="8"/>
  <c r="K136" i="8"/>
  <c r="P49" i="8"/>
  <c r="K69" i="8"/>
  <c r="O69" i="8"/>
  <c r="U69" i="8" s="1"/>
  <c r="Q348" i="8"/>
  <c r="T88" i="8"/>
  <c r="S209" i="8"/>
  <c r="K496" i="8"/>
  <c r="Q67" i="8"/>
  <c r="K339" i="8"/>
  <c r="R164" i="8"/>
  <c r="R170" i="8" s="1"/>
  <c r="H170" i="8"/>
  <c r="R407" i="8"/>
  <c r="I80" i="8"/>
  <c r="O48" i="8"/>
  <c r="U48" i="8" s="1"/>
  <c r="K48" i="8"/>
  <c r="I480" i="8"/>
  <c r="S305" i="8"/>
  <c r="P324" i="8"/>
  <c r="F330" i="8"/>
  <c r="T189" i="8"/>
  <c r="O25" i="8"/>
  <c r="K25" i="8"/>
  <c r="P87" i="8"/>
  <c r="P126" i="8"/>
  <c r="Q185" i="8"/>
  <c r="R448" i="8"/>
  <c r="G100" i="8"/>
  <c r="P505" i="8"/>
  <c r="K215" i="8"/>
  <c r="S129" i="8"/>
  <c r="P106" i="8"/>
  <c r="S269" i="8"/>
  <c r="Q486" i="8"/>
  <c r="K128" i="8"/>
  <c r="O128" i="8"/>
  <c r="U128" i="8" s="1"/>
  <c r="R469" i="8"/>
  <c r="R149" i="8"/>
  <c r="Q267" i="8"/>
  <c r="I180" i="8"/>
  <c r="S66" i="8"/>
  <c r="R186" i="8"/>
  <c r="K137" i="8"/>
  <c r="K334" i="8"/>
  <c r="E340" i="8"/>
  <c r="K340" i="8"/>
  <c r="Q45" i="8"/>
  <c r="E540" i="8"/>
  <c r="K540" i="8"/>
  <c r="K534" i="8"/>
  <c r="G440" i="8"/>
  <c r="R28" i="8"/>
  <c r="R16" i="8" s="1"/>
  <c r="G250" i="8"/>
  <c r="Q244" i="8"/>
  <c r="T366" i="8"/>
  <c r="H70" i="8"/>
  <c r="R64" i="8"/>
  <c r="R70" i="8" s="1"/>
  <c r="Q288" i="8"/>
  <c r="T425" i="8"/>
  <c r="P84" i="8"/>
  <c r="F90" i="8"/>
  <c r="H150" i="8"/>
  <c r="R144" i="8"/>
  <c r="R150" i="8" s="1"/>
  <c r="S326" i="8"/>
  <c r="R444" i="8"/>
  <c r="R450" i="8" s="1"/>
  <c r="H450" i="8"/>
  <c r="K118" i="8"/>
  <c r="S125" i="8"/>
  <c r="P349" i="8"/>
  <c r="K456" i="8"/>
  <c r="O247" i="8"/>
  <c r="U247" i="8" s="1"/>
  <c r="K247" i="8"/>
  <c r="F140" i="8"/>
  <c r="S25" i="8"/>
  <c r="S13" i="8" s="1"/>
  <c r="R408" i="8"/>
  <c r="J160" i="8"/>
  <c r="S346" i="8"/>
  <c r="J540" i="8"/>
  <c r="K65" i="8"/>
  <c r="O65" i="8"/>
  <c r="G520" i="8"/>
  <c r="H280" i="8"/>
  <c r="S68" i="8"/>
  <c r="E160" i="8"/>
  <c r="K160" i="8"/>
  <c r="K154" i="8"/>
  <c r="Q24" i="8"/>
  <c r="G30" i="8"/>
  <c r="P405" i="8"/>
  <c r="K265" i="8"/>
  <c r="O265" i="8"/>
  <c r="H240" i="8"/>
  <c r="S189" i="8"/>
  <c r="K98" i="8"/>
  <c r="S184" i="8"/>
  <c r="S190" i="8" s="1"/>
  <c r="I190" i="8"/>
  <c r="R447" i="8"/>
  <c r="R465" i="8"/>
  <c r="P47" i="8"/>
  <c r="T465" i="8"/>
  <c r="R425" i="8"/>
  <c r="F520" i="8"/>
  <c r="I470" i="8"/>
  <c r="S464" i="8"/>
  <c r="S470" i="8" s="1"/>
  <c r="S266" i="8"/>
  <c r="S145" i="8"/>
  <c r="T386" i="8"/>
  <c r="R504" i="8"/>
  <c r="R510" i="8" s="1"/>
  <c r="H510" i="8"/>
  <c r="F300" i="8"/>
  <c r="K285" i="8"/>
  <c r="O285" i="8"/>
  <c r="S126" i="8"/>
  <c r="K59" i="8"/>
  <c r="T449" i="8"/>
  <c r="K446" i="8"/>
  <c r="O446" i="8"/>
  <c r="R424" i="8"/>
  <c r="R430" i="8" s="1"/>
  <c r="H430" i="8"/>
  <c r="T106" i="8"/>
  <c r="Q227" i="8"/>
  <c r="K498" i="8"/>
  <c r="G280" i="8"/>
  <c r="T469" i="8"/>
  <c r="H100" i="8"/>
  <c r="K117" i="8"/>
  <c r="E240" i="8"/>
  <c r="K240" i="8"/>
  <c r="K234" i="8"/>
  <c r="R125" i="8"/>
  <c r="T48" i="8"/>
  <c r="R88" i="8"/>
  <c r="K526" i="8"/>
  <c r="K458" i="8"/>
  <c r="H180" i="8"/>
  <c r="H410" i="8"/>
  <c r="R404" i="8"/>
  <c r="R410" i="8" s="1"/>
  <c r="J40" i="8"/>
  <c r="K97" i="8"/>
  <c r="K197" i="8"/>
  <c r="J300" i="8"/>
  <c r="Q108" i="8"/>
  <c r="Q407" i="8"/>
  <c r="J60" i="8"/>
  <c r="K75" i="8"/>
  <c r="R308" i="8"/>
  <c r="T407" i="8"/>
  <c r="F100" i="8"/>
  <c r="T29" i="8"/>
  <c r="T17" i="8" s="1"/>
  <c r="O445" i="8"/>
  <c r="K445" i="8"/>
  <c r="P489" i="8"/>
  <c r="K468" i="8"/>
  <c r="O468" i="8"/>
  <c r="U468" i="8" s="1"/>
  <c r="R445" i="8"/>
  <c r="K488" i="8"/>
  <c r="O488" i="8"/>
  <c r="U488" i="8" s="1"/>
  <c r="G370" i="8"/>
  <c r="Q364" i="8"/>
  <c r="P307" i="8"/>
  <c r="E140" i="8"/>
  <c r="K140" i="8"/>
  <c r="K134" i="8"/>
  <c r="R126" i="8"/>
  <c r="S289" i="8"/>
  <c r="P266" i="8"/>
  <c r="F440" i="8"/>
  <c r="S488" i="8"/>
  <c r="T288" i="8"/>
  <c r="J330" i="8"/>
  <c r="T324" i="8"/>
  <c r="T330" i="8" s="1"/>
  <c r="R487" i="8"/>
  <c r="Q109" i="8"/>
  <c r="R326" i="8"/>
  <c r="K275" i="8"/>
  <c r="T144" i="8"/>
  <c r="T150" i="8" s="1"/>
  <c r="J150" i="8"/>
  <c r="K338" i="8"/>
  <c r="G270" i="8"/>
  <c r="Q264" i="8"/>
  <c r="R505" i="8"/>
  <c r="F150" i="8"/>
  <c r="P144" i="8"/>
  <c r="K278" i="8"/>
  <c r="S507" i="8"/>
  <c r="S386" i="8"/>
  <c r="S446" i="8"/>
  <c r="K260" i="8"/>
  <c r="E260" i="8"/>
  <c r="K254" i="8"/>
  <c r="P509" i="8"/>
  <c r="Q188" i="8"/>
  <c r="T26" i="8"/>
  <c r="T14" i="8" s="1"/>
  <c r="H340" i="8"/>
  <c r="P247" i="8"/>
  <c r="Q345" i="8"/>
  <c r="S327" i="8"/>
  <c r="Q247" i="8"/>
  <c r="Q25" i="8"/>
  <c r="O385" i="8"/>
  <c r="K385" i="8"/>
  <c r="P346" i="8"/>
  <c r="P328" i="8"/>
  <c r="Q168" i="8"/>
  <c r="F350" i="8"/>
  <c r="P344" i="8"/>
  <c r="Q427" i="8"/>
  <c r="S86" i="8"/>
  <c r="H220" i="8"/>
  <c r="Q46" i="8"/>
  <c r="R107" i="8"/>
  <c r="S148" i="8"/>
  <c r="T445" i="8"/>
  <c r="R206" i="8"/>
  <c r="Q444" i="8"/>
  <c r="G450" i="8"/>
  <c r="R47" i="8"/>
  <c r="K499" i="8"/>
  <c r="P66" i="8"/>
  <c r="Q28" i="8"/>
  <c r="Q16" i="8" s="1"/>
  <c r="Q426" i="8"/>
  <c r="T447" i="8"/>
  <c r="S29" i="8"/>
  <c r="S17" i="8" s="1"/>
  <c r="P26" i="8"/>
  <c r="K258" i="8"/>
  <c r="K316" i="8"/>
  <c r="P486" i="8"/>
  <c r="K409" i="8"/>
  <c r="O409" i="8"/>
  <c r="U409" i="8" s="1"/>
  <c r="T126" i="8"/>
  <c r="G110" i="8"/>
  <c r="Q104" i="8"/>
  <c r="T268" i="8"/>
  <c r="P168" i="8"/>
  <c r="P125" i="8"/>
  <c r="E110" i="8"/>
  <c r="O104" i="8"/>
  <c r="K110" i="8"/>
  <c r="K104" i="8"/>
  <c r="O29" i="8"/>
  <c r="K29" i="8"/>
  <c r="K517" i="8"/>
  <c r="T128" i="8"/>
  <c r="P209" i="8"/>
  <c r="T289" i="8"/>
  <c r="H480" i="8"/>
  <c r="T87" i="8"/>
  <c r="P65" i="8"/>
  <c r="I120" i="8"/>
  <c r="T504" i="8"/>
  <c r="T510" i="8" s="1"/>
  <c r="J510" i="8"/>
  <c r="S67" i="8"/>
  <c r="K296" i="8"/>
  <c r="R27" i="8"/>
  <c r="R15" i="8" s="1"/>
  <c r="G200" i="8"/>
  <c r="R409" i="8"/>
  <c r="I210" i="8"/>
  <c r="S204" i="8"/>
  <c r="S210" i="8" s="1"/>
  <c r="T346" i="8"/>
  <c r="Q88" i="8"/>
  <c r="T229" i="8"/>
  <c r="T468" i="8"/>
  <c r="G160" i="8"/>
  <c r="T124" i="8"/>
  <c r="T130" i="8" s="1"/>
  <c r="J130" i="8"/>
  <c r="R466" i="8"/>
  <c r="K537" i="8"/>
  <c r="G480" i="8"/>
  <c r="R309" i="8"/>
  <c r="E210" i="8"/>
  <c r="O204" i="8"/>
  <c r="K210" i="8"/>
  <c r="K204" i="8"/>
  <c r="O145" i="8"/>
  <c r="K145" i="8"/>
  <c r="G460" i="8"/>
  <c r="J270" i="8"/>
  <c r="T264" i="8"/>
  <c r="T270" i="8" s="1"/>
  <c r="S409" i="8"/>
  <c r="T27" i="8"/>
  <c r="T15" i="8" s="1"/>
  <c r="P167" i="8"/>
  <c r="Q245" i="8"/>
  <c r="Q184" i="8"/>
  <c r="G190" i="8"/>
  <c r="K427" i="8"/>
  <c r="O427" i="8"/>
  <c r="U427" i="8" s="1"/>
  <c r="K206" i="8"/>
  <c r="O206" i="8"/>
  <c r="R106" i="8"/>
  <c r="P267" i="8"/>
  <c r="P387" i="8"/>
  <c r="S284" i="8"/>
  <c r="S290" i="8" s="1"/>
  <c r="I290" i="8"/>
  <c r="R205" i="8"/>
  <c r="I530" i="8"/>
  <c r="K508" i="8"/>
  <c r="O508" i="8"/>
  <c r="U508" i="8" s="1"/>
  <c r="K46" i="8"/>
  <c r="O46" i="8"/>
  <c r="T206" i="8"/>
  <c r="O367" i="8"/>
  <c r="U367" i="8" s="1"/>
  <c r="K367" i="8"/>
  <c r="K479" i="8"/>
  <c r="R268" i="8"/>
  <c r="S168" i="8"/>
  <c r="K106" i="8"/>
  <c r="O106" i="8"/>
  <c r="R509" i="8"/>
  <c r="F260" i="8"/>
  <c r="R105" i="8"/>
  <c r="K199" i="8"/>
  <c r="Q365" i="8"/>
  <c r="R506" i="8"/>
  <c r="I260" i="8"/>
  <c r="S307" i="8"/>
  <c r="S128" i="8"/>
  <c r="T208" i="8"/>
  <c r="P368" i="8"/>
  <c r="K156" i="8"/>
  <c r="S324" i="8"/>
  <c r="S330" i="8" s="1"/>
  <c r="I330" i="8"/>
  <c r="S468" i="8"/>
  <c r="I40" i="8"/>
  <c r="T49" i="8"/>
  <c r="K159" i="8"/>
  <c r="S309" i="8"/>
  <c r="S105" i="8"/>
  <c r="O205" i="8"/>
  <c r="K205" i="8"/>
  <c r="T269" i="8"/>
  <c r="Q167" i="8"/>
  <c r="K270" i="8"/>
  <c r="O264" i="8"/>
  <c r="K264" i="8"/>
  <c r="E270" i="8"/>
  <c r="K495" i="8"/>
  <c r="F540" i="8"/>
  <c r="H380" i="8"/>
  <c r="R386" i="8"/>
  <c r="R109" i="8"/>
  <c r="S385" i="8"/>
  <c r="K539" i="8"/>
  <c r="T505" i="8"/>
  <c r="K319" i="8"/>
  <c r="P149" i="8"/>
  <c r="Q266" i="8"/>
  <c r="P268" i="8"/>
  <c r="Q69" i="8"/>
  <c r="R267" i="8"/>
  <c r="G230" i="8"/>
  <c r="Q224" i="8"/>
  <c r="P44" i="8"/>
  <c r="F50" i="8"/>
  <c r="R328" i="8"/>
  <c r="R48" i="8"/>
  <c r="S425" i="8"/>
  <c r="R387" i="8"/>
  <c r="K438" i="8"/>
  <c r="E460" i="8"/>
  <c r="K454" i="8"/>
  <c r="K460" i="8"/>
  <c r="H500" i="8"/>
  <c r="Q446" i="8"/>
  <c r="I540" i="8"/>
  <c r="S49" i="8"/>
  <c r="S65" i="8"/>
  <c r="Q145" i="8"/>
  <c r="Q287" i="8"/>
  <c r="S467" i="8"/>
  <c r="T488" i="8"/>
  <c r="H520" i="8"/>
  <c r="Q309" i="8"/>
  <c r="R368" i="8"/>
  <c r="E230" i="8"/>
  <c r="K230" i="8"/>
  <c r="K224" i="8"/>
  <c r="O224" i="8"/>
  <c r="T327" i="8"/>
  <c r="S164" i="8"/>
  <c r="S170" i="8" s="1"/>
  <c r="I170" i="8"/>
  <c r="R468" i="8"/>
  <c r="K129" i="8"/>
  <c r="O129" i="8"/>
  <c r="U129" i="8" s="1"/>
  <c r="Q65" i="8"/>
  <c r="S287" i="8"/>
  <c r="J280" i="8"/>
  <c r="K288" i="8"/>
  <c r="O288" i="8"/>
  <c r="U288" i="8" s="1"/>
  <c r="J240" i="8"/>
  <c r="Q308" i="8"/>
  <c r="O346" i="8"/>
  <c r="K346" i="8"/>
  <c r="K239" i="8"/>
  <c r="R289" i="8"/>
  <c r="J250" i="8"/>
  <c r="T244" i="8"/>
  <c r="T250" i="8" s="1"/>
  <c r="R346" i="8"/>
  <c r="T368" i="8"/>
  <c r="S85" i="8"/>
  <c r="K79" i="8"/>
  <c r="P127" i="8"/>
  <c r="K226" i="8"/>
  <c r="O226" i="8"/>
  <c r="P289" i="8"/>
  <c r="Q328" i="8"/>
  <c r="Q48" i="8"/>
  <c r="Q26" i="8"/>
  <c r="S349" i="8"/>
  <c r="Q127" i="8"/>
  <c r="Q449" i="8"/>
  <c r="K487" i="8"/>
  <c r="O487" i="8"/>
  <c r="U487" i="8" s="1"/>
  <c r="I360" i="8"/>
  <c r="K504" i="8"/>
  <c r="K510" i="8"/>
  <c r="O504" i="8"/>
  <c r="E510" i="8"/>
  <c r="S225" i="8"/>
  <c r="T467" i="8"/>
  <c r="Q284" i="8"/>
  <c r="G290" i="8"/>
  <c r="S405" i="8"/>
  <c r="S249" i="8"/>
  <c r="I460" i="8"/>
  <c r="P248" i="8"/>
  <c r="K45" i="8"/>
  <c r="O45" i="8"/>
  <c r="T409" i="8"/>
  <c r="R66" i="8"/>
  <c r="R26" i="8"/>
  <c r="R14" i="8" s="1"/>
  <c r="K57" i="8"/>
  <c r="P305" i="8"/>
  <c r="J290" i="8"/>
  <c r="T284" i="8"/>
  <c r="T290" i="8" s="1"/>
  <c r="I140" i="8"/>
  <c r="T328" i="8"/>
  <c r="K406" i="8"/>
  <c r="O406" i="8"/>
  <c r="Q268" i="8"/>
  <c r="K157" i="8"/>
  <c r="S406" i="8"/>
  <c r="J170" i="8"/>
  <c r="T164" i="8"/>
  <c r="T170" i="8" s="1"/>
  <c r="S27" i="8"/>
  <c r="S15" i="8" s="1"/>
  <c r="T487" i="8"/>
  <c r="T506" i="8"/>
  <c r="P64" i="8"/>
  <c r="F70" i="8"/>
  <c r="S348" i="8"/>
  <c r="Q47" i="8"/>
  <c r="P388" i="8"/>
  <c r="T65" i="8"/>
  <c r="O108" i="8"/>
  <c r="U108" i="8" s="1"/>
  <c r="K108" i="8"/>
  <c r="R269" i="8"/>
  <c r="O208" i="8"/>
  <c r="U208" i="8" s="1"/>
  <c r="K208" i="8"/>
  <c r="J390" i="8"/>
  <c r="T384" i="8"/>
  <c r="T390" i="8" s="1"/>
  <c r="Q165" i="8"/>
  <c r="T286" i="8"/>
  <c r="T248" i="8"/>
  <c r="K356" i="8"/>
  <c r="R128" i="8"/>
  <c r="K287" i="8"/>
  <c r="O287" i="8"/>
  <c r="U287" i="8" s="1"/>
  <c r="J400" i="8"/>
  <c r="T466" i="8"/>
  <c r="O447" i="8"/>
  <c r="U447" i="8" s="1"/>
  <c r="K447" i="8"/>
  <c r="I300" i="8"/>
  <c r="P89" i="8"/>
  <c r="R108" i="8"/>
  <c r="O245" i="8"/>
  <c r="K245" i="8"/>
  <c r="R489" i="8"/>
  <c r="T367" i="8"/>
  <c r="S165" i="8"/>
  <c r="T329" i="8"/>
  <c r="S87" i="8"/>
  <c r="P208" i="8"/>
  <c r="P369" i="8"/>
  <c r="O165" i="8"/>
  <c r="K165" i="8"/>
  <c r="K49" i="8"/>
  <c r="O49" i="8"/>
  <c r="U49" i="8" s="1"/>
  <c r="R446" i="8"/>
  <c r="Q408" i="8"/>
  <c r="K86" i="8"/>
  <c r="O86" i="8"/>
  <c r="P366" i="8"/>
  <c r="F270" i="8"/>
  <c r="P264" i="8"/>
  <c r="T486" i="8"/>
  <c r="K518" i="8"/>
  <c r="K138" i="8"/>
  <c r="O306" i="8"/>
  <c r="K306" i="8"/>
  <c r="S46" i="8"/>
  <c r="P46" i="8"/>
  <c r="G170" i="8"/>
  <c r="Q164" i="8"/>
  <c r="H90" i="8"/>
  <c r="R84" i="8"/>
  <c r="R90" i="8" s="1"/>
  <c r="P29" i="8"/>
  <c r="P17" i="8" s="1"/>
  <c r="R86" i="8"/>
  <c r="Q187" i="8"/>
  <c r="S485" i="8"/>
  <c r="K426" i="8"/>
  <c r="O426" i="8"/>
  <c r="K370" i="8"/>
  <c r="K364" i="8"/>
  <c r="O364" i="8"/>
  <c r="E370" i="8"/>
  <c r="T104" i="8"/>
  <c r="T110" i="8" s="1"/>
  <c r="J110" i="8"/>
  <c r="G410" i="8"/>
  <c r="Q404" i="8"/>
  <c r="Q448" i="8"/>
  <c r="Q387" i="8"/>
  <c r="K398" i="8"/>
  <c r="I270" i="8"/>
  <c r="S264" i="8"/>
  <c r="S270" i="8" s="1"/>
  <c r="T267" i="8"/>
  <c r="R148" i="8"/>
  <c r="I520" i="8"/>
  <c r="O126" i="8"/>
  <c r="K126" i="8"/>
  <c r="P465" i="8"/>
  <c r="O407" i="8"/>
  <c r="U407" i="8" s="1"/>
  <c r="K407" i="8"/>
  <c r="P386" i="8"/>
  <c r="E480" i="8"/>
  <c r="K480" i="8"/>
  <c r="K474" i="8"/>
  <c r="O328" i="8"/>
  <c r="U328" i="8" s="1"/>
  <c r="K328" i="8"/>
  <c r="S329" i="8"/>
  <c r="I30" i="8"/>
  <c r="S24" i="8"/>
  <c r="R347" i="8"/>
  <c r="O388" i="8"/>
  <c r="U388" i="8" s="1"/>
  <c r="K388" i="8"/>
  <c r="Q44" i="8"/>
  <c r="G50" i="8"/>
  <c r="K256" i="8"/>
  <c r="K360" i="8"/>
  <c r="E360" i="8"/>
  <c r="K354" i="8"/>
  <c r="K528" i="8"/>
  <c r="P107" i="8"/>
  <c r="S447" i="8"/>
  <c r="S108" i="8"/>
  <c r="T85" i="8"/>
  <c r="I60" i="8"/>
  <c r="Q425" i="8"/>
  <c r="T404" i="8"/>
  <c r="T410" i="8" s="1"/>
  <c r="J410" i="8"/>
  <c r="P165" i="8"/>
  <c r="P287" i="8"/>
  <c r="Q166" i="8"/>
  <c r="Q269" i="8"/>
  <c r="T245" i="8"/>
  <c r="S127" i="8"/>
  <c r="Q265" i="8"/>
  <c r="R45" i="8"/>
  <c r="K414" i="8"/>
  <c r="E420" i="8"/>
  <c r="K420" i="8"/>
  <c r="E80" i="8"/>
  <c r="K74" i="8"/>
  <c r="K80" i="8"/>
  <c r="Q49" i="8"/>
  <c r="I500" i="8"/>
  <c r="K317" i="8"/>
  <c r="S47" i="8"/>
  <c r="Q105" i="8"/>
  <c r="R85" i="8"/>
  <c r="T428" i="8"/>
  <c r="J430" i="8"/>
  <c r="T424" i="8"/>
  <c r="T430" i="8" s="1"/>
  <c r="T426" i="8"/>
  <c r="T388" i="8"/>
  <c r="K424" i="8"/>
  <c r="K430" i="8"/>
  <c r="O424" i="8"/>
  <c r="E430" i="8"/>
  <c r="S48" i="8"/>
  <c r="K116" i="8"/>
  <c r="R67" i="8"/>
  <c r="S226" i="8"/>
  <c r="S288" i="8"/>
  <c r="K396" i="8"/>
  <c r="T485" i="8"/>
  <c r="F420" i="8"/>
  <c r="P448" i="8"/>
  <c r="G530" i="8"/>
  <c r="S245" i="8"/>
  <c r="K135" i="8"/>
  <c r="P445" i="8"/>
  <c r="Q325" i="8"/>
  <c r="K298" i="8"/>
  <c r="S368" i="8"/>
  <c r="Q447" i="8"/>
  <c r="S124" i="8"/>
  <c r="S130" i="8" s="1"/>
  <c r="I130" i="8"/>
  <c r="K455" i="8"/>
  <c r="Q207" i="8"/>
  <c r="F460" i="8"/>
  <c r="S387" i="8"/>
  <c r="J320" i="8"/>
  <c r="Q86" i="8"/>
  <c r="S248" i="8"/>
  <c r="O24" i="8"/>
  <c r="K30" i="8"/>
  <c r="E30" i="8"/>
  <c r="K24" i="8"/>
  <c r="T105" i="8"/>
  <c r="F200" i="8"/>
  <c r="F40" i="8"/>
  <c r="K379" i="8"/>
  <c r="K535" i="8"/>
  <c r="I160" i="8"/>
  <c r="S227" i="8"/>
  <c r="R507" i="8"/>
  <c r="F340" i="8"/>
  <c r="S426" i="8"/>
  <c r="K494" i="8"/>
  <c r="K500" i="8"/>
  <c r="E500" i="8"/>
  <c r="R246" i="8"/>
  <c r="H130" i="8"/>
  <c r="R124" i="8"/>
  <c r="R130" i="8" s="1"/>
  <c r="Q506" i="8"/>
  <c r="E120" i="8"/>
  <c r="K114" i="8"/>
  <c r="K120" i="8"/>
  <c r="Q124" i="8"/>
  <c r="G130" i="8"/>
  <c r="Q406" i="8"/>
  <c r="K37" i="8"/>
  <c r="Q369" i="8"/>
  <c r="O109" i="8"/>
  <c r="U109" i="8" s="1"/>
  <c r="K109" i="8"/>
  <c r="K179" i="8"/>
  <c r="H110" i="8"/>
  <c r="R104" i="8"/>
  <c r="R110" i="8" s="1"/>
  <c r="R365" i="8"/>
  <c r="R304" i="8"/>
  <c r="R310" i="8" s="1"/>
  <c r="H310" i="8"/>
  <c r="R405" i="8"/>
  <c r="I420" i="8"/>
  <c r="K55" i="8"/>
  <c r="P28" i="8"/>
  <c r="P16" i="8" s="1"/>
  <c r="S246" i="8"/>
  <c r="F60" i="8"/>
  <c r="S187" i="8"/>
  <c r="S107" i="8"/>
  <c r="Q29" i="8"/>
  <c r="Q17" i="8" s="1"/>
  <c r="Q226" i="8"/>
  <c r="H250" i="8"/>
  <c r="R244" i="8"/>
  <c r="R250" i="8" s="1"/>
  <c r="T84" i="8"/>
  <c r="T90" i="8" s="1"/>
  <c r="J90" i="8"/>
  <c r="T408" i="8"/>
  <c r="F500" i="8"/>
  <c r="K347" i="8"/>
  <c r="O347" i="8"/>
  <c r="U347" i="8" s="1"/>
  <c r="K35" i="8"/>
  <c r="P347" i="8"/>
  <c r="K515" i="8"/>
  <c r="T405" i="8"/>
  <c r="Q508" i="8"/>
  <c r="T387" i="8"/>
  <c r="K277" i="8"/>
  <c r="R288" i="8"/>
  <c r="S208" i="8"/>
  <c r="S84" i="8"/>
  <c r="S90" i="8" s="1"/>
  <c r="I90" i="8"/>
  <c r="K527" i="8"/>
  <c r="F240" i="8"/>
  <c r="P408" i="8"/>
  <c r="K96" i="8"/>
  <c r="T207" i="8"/>
  <c r="P409" i="8"/>
  <c r="K39" i="8"/>
  <c r="K99" i="8"/>
  <c r="G430" i="8"/>
  <c r="Q424" i="8"/>
  <c r="I320" i="8"/>
  <c r="I380" i="8"/>
  <c r="K174" i="8"/>
  <c r="E180" i="8"/>
  <c r="K180" i="8"/>
  <c r="G390" i="8"/>
  <c r="Q384" i="8"/>
  <c r="R127" i="8"/>
  <c r="R187" i="8"/>
  <c r="S445" i="8"/>
  <c r="T266" i="8"/>
  <c r="O368" i="8"/>
  <c r="U368" i="8" s="1"/>
  <c r="K368" i="8"/>
  <c r="P327" i="8"/>
  <c r="S487" i="8"/>
  <c r="H320" i="8"/>
  <c r="R89" i="8"/>
  <c r="R225" i="8"/>
  <c r="T484" i="8"/>
  <c r="T490" i="8" s="1"/>
  <c r="J490" i="8"/>
  <c r="K536" i="8"/>
  <c r="K405" i="8"/>
  <c r="O405" i="8"/>
  <c r="S369" i="8"/>
  <c r="R426" i="8"/>
  <c r="S206" i="8"/>
  <c r="K40" i="8"/>
  <c r="E40" i="8"/>
  <c r="K34" i="8"/>
  <c r="R227" i="8"/>
  <c r="K448" i="8"/>
  <c r="O448" i="8"/>
  <c r="U448" i="8" s="1"/>
  <c r="K380" i="8"/>
  <c r="K374" i="8"/>
  <c r="E380" i="8"/>
  <c r="P308" i="8"/>
  <c r="P146" i="8"/>
  <c r="H460" i="8"/>
  <c r="Q405" i="8"/>
  <c r="Q147" i="8"/>
  <c r="R366" i="8"/>
  <c r="I280" i="8"/>
  <c r="K376" i="8"/>
  <c r="S344" i="8"/>
  <c r="S350" i="8" s="1"/>
  <c r="I350" i="8"/>
  <c r="K378" i="8"/>
  <c r="R65" i="8"/>
  <c r="J380" i="8"/>
  <c r="O429" i="8"/>
  <c r="U429" i="8" s="1"/>
  <c r="K429" i="8"/>
  <c r="K246" i="8"/>
  <c r="O246" i="8"/>
  <c r="I70" i="8"/>
  <c r="S64" i="8"/>
  <c r="S70" i="8" s="1"/>
  <c r="G300" i="8"/>
  <c r="P447" i="8"/>
  <c r="K190" i="8"/>
  <c r="E190" i="8"/>
  <c r="K184" i="8"/>
  <c r="O184" i="8"/>
  <c r="F180" i="8"/>
  <c r="T46" i="8"/>
  <c r="S147" i="8"/>
  <c r="P265" i="8"/>
  <c r="R467" i="8"/>
  <c r="O329" i="8"/>
  <c r="U329" i="8" s="1"/>
  <c r="K329" i="8"/>
  <c r="H390" i="8"/>
  <c r="R384" i="8"/>
  <c r="R390" i="8" s="1"/>
  <c r="K175" i="8"/>
  <c r="S45" i="8"/>
  <c r="I490" i="8"/>
  <c r="S484" i="8"/>
  <c r="S490" i="8" s="1"/>
  <c r="O269" i="8"/>
  <c r="U269" i="8" s="1"/>
  <c r="K269" i="8"/>
  <c r="K384" i="8"/>
  <c r="K390" i="8"/>
  <c r="E390" i="8"/>
  <c r="O384" i="8"/>
  <c r="K107" i="8"/>
  <c r="O107" i="8"/>
  <c r="U107" i="8" s="1"/>
  <c r="J460" i="8"/>
  <c r="K359" i="8"/>
  <c r="F220" i="8"/>
  <c r="K436" i="8"/>
  <c r="H360" i="8"/>
  <c r="K115" i="8"/>
  <c r="K386" i="8"/>
  <c r="O386" i="8"/>
  <c r="P69" i="8"/>
  <c r="K369" i="8"/>
  <c r="O369" i="8"/>
  <c r="U369" i="8" s="1"/>
  <c r="Q466" i="8"/>
  <c r="P446" i="8"/>
  <c r="Q327" i="8"/>
  <c r="P288" i="8"/>
  <c r="T304" i="8"/>
  <c r="T310" i="8" s="1"/>
  <c r="J310" i="8"/>
  <c r="Q307" i="8"/>
  <c r="S508" i="8"/>
  <c r="I200" i="8"/>
  <c r="J340" i="8"/>
  <c r="K87" i="8"/>
  <c r="O87" i="8"/>
  <c r="U87" i="8" s="1"/>
  <c r="J120" i="8"/>
  <c r="T145" i="8"/>
  <c r="T129" i="8"/>
  <c r="K119" i="8"/>
  <c r="K324" i="8"/>
  <c r="K330" i="8"/>
  <c r="E330" i="8"/>
  <c r="O324" i="8"/>
  <c r="J50" i="8"/>
  <c r="T44" i="8"/>
  <c r="T50" i="8" s="1"/>
  <c r="S505" i="8"/>
  <c r="Q488" i="8"/>
  <c r="T168" i="8"/>
  <c r="J180" i="8"/>
  <c r="J440" i="8"/>
  <c r="K284" i="8"/>
  <c r="O284" i="8"/>
  <c r="K290" i="8"/>
  <c r="E290" i="8"/>
  <c r="Q128" i="8"/>
  <c r="H120" i="8"/>
  <c r="K195" i="8"/>
  <c r="O28" i="8"/>
  <c r="K28" i="8"/>
  <c r="T165" i="8"/>
  <c r="H420" i="8"/>
  <c r="P507" i="8"/>
  <c r="S88" i="8"/>
  <c r="K507" i="8"/>
  <c r="O507" i="8"/>
  <c r="U507" i="8" s="1"/>
  <c r="R325" i="8"/>
  <c r="S26" i="8"/>
  <c r="S14" i="8" s="1"/>
  <c r="S389" i="8"/>
  <c r="K177" i="8"/>
  <c r="G140" i="8"/>
  <c r="H530" i="8"/>
  <c r="P48" i="8"/>
  <c r="K529" i="8"/>
  <c r="R367" i="8"/>
  <c r="T66" i="8"/>
  <c r="K395" i="8"/>
  <c r="R185" i="8"/>
  <c r="P325" i="8"/>
  <c r="H50" i="8"/>
  <c r="R44" i="8"/>
  <c r="R50" i="8" s="1"/>
  <c r="P365" i="8"/>
  <c r="T67" i="8"/>
  <c r="P67" i="8"/>
  <c r="P188" i="8"/>
  <c r="R427" i="8"/>
  <c r="K77" i="8"/>
  <c r="T228" i="8"/>
  <c r="S167" i="8"/>
  <c r="S205" i="8"/>
  <c r="Q246" i="8"/>
  <c r="E280" i="8"/>
  <c r="K280" i="8"/>
  <c r="K274" i="8"/>
  <c r="S345" i="8"/>
  <c r="T265" i="8"/>
  <c r="Q367" i="8"/>
  <c r="K475" i="8"/>
  <c r="K236" i="8"/>
  <c r="K404" i="8"/>
  <c r="K410" i="8"/>
  <c r="E410" i="8"/>
  <c r="O404" i="8"/>
  <c r="R385" i="8"/>
  <c r="S466" i="8"/>
  <c r="P425" i="8"/>
  <c r="K476" i="8"/>
  <c r="R145" i="8"/>
  <c r="O227" i="8"/>
  <c r="U227" i="8" s="1"/>
  <c r="K227" i="8"/>
  <c r="S429" i="8"/>
  <c r="R228" i="8"/>
  <c r="K437" i="8"/>
  <c r="O366" i="8"/>
  <c r="K366" i="8"/>
  <c r="K238" i="8"/>
  <c r="K418" i="8"/>
  <c r="F290" i="8"/>
  <c r="P284" i="8"/>
  <c r="K419" i="8"/>
  <c r="O124" i="8"/>
  <c r="K130" i="8"/>
  <c r="E130" i="8"/>
  <c r="K124" i="8"/>
  <c r="P367" i="8"/>
  <c r="P244" i="8"/>
  <c r="F250" i="8"/>
  <c r="R329" i="8"/>
  <c r="H260" i="8"/>
  <c r="S384" i="8"/>
  <c r="S390" i="8" s="1"/>
  <c r="I390" i="8"/>
  <c r="R166" i="8"/>
  <c r="F110" i="8"/>
  <c r="P104" i="8"/>
  <c r="R29" i="8"/>
  <c r="R17" i="8" s="1"/>
  <c r="Q386" i="8"/>
  <c r="E220" i="8"/>
  <c r="K214" i="8"/>
  <c r="K220" i="8"/>
  <c r="R388" i="8"/>
  <c r="K196" i="8"/>
  <c r="K336" i="8"/>
  <c r="S325" i="8"/>
  <c r="K259" i="8"/>
  <c r="H290" i="8"/>
  <c r="R284" i="8"/>
  <c r="R290" i="8" s="1"/>
  <c r="P269" i="8"/>
  <c r="K105" i="8"/>
  <c r="O105" i="8"/>
  <c r="P229" i="8"/>
  <c r="R245" i="8"/>
  <c r="R146" i="8"/>
  <c r="P85" i="8"/>
  <c r="S169" i="8"/>
  <c r="T69" i="8"/>
  <c r="H490" i="8"/>
  <c r="R484" i="8"/>
  <c r="R490" i="8" s="1"/>
  <c r="J360" i="8"/>
  <c r="K497" i="8"/>
  <c r="Q27" i="8"/>
  <c r="Q15" i="8" s="1"/>
  <c r="R208" i="8"/>
  <c r="R345" i="8"/>
  <c r="P468" i="8"/>
  <c r="G420" i="8"/>
  <c r="Q285" i="8"/>
  <c r="K198" i="8"/>
  <c r="T227" i="8"/>
  <c r="G150" i="8"/>
  <c r="Q144" i="8"/>
  <c r="K56" i="8"/>
  <c r="P309" i="8"/>
  <c r="Q505" i="8"/>
  <c r="K89" i="8"/>
  <c r="O89" i="8"/>
  <c r="U89" i="8" s="1"/>
  <c r="K377" i="8"/>
  <c r="S188" i="8"/>
  <c r="P466" i="8"/>
  <c r="R207" i="8"/>
  <c r="F410" i="8"/>
  <c r="P404" i="8"/>
  <c r="I150" i="8"/>
  <c r="S144" i="8"/>
  <c r="S150" i="8" s="1"/>
  <c r="K36" i="8"/>
  <c r="H300" i="8"/>
  <c r="P68" i="8"/>
  <c r="Q107" i="8"/>
  <c r="K219" i="8"/>
  <c r="T64" i="8"/>
  <c r="T70" i="8" s="1"/>
  <c r="J70" i="8"/>
  <c r="K297" i="8"/>
  <c r="R344" i="8"/>
  <c r="R350" i="8" s="1"/>
  <c r="H350" i="8"/>
  <c r="T205" i="8"/>
  <c r="K95" i="8"/>
  <c r="Q329" i="8"/>
  <c r="Q248" i="8"/>
  <c r="K416" i="8"/>
  <c r="K289" i="8"/>
  <c r="O289" i="8"/>
  <c r="U289" i="8" s="1"/>
  <c r="O268" i="8"/>
  <c r="U268" i="8" s="1"/>
  <c r="K268" i="8"/>
  <c r="P186" i="8"/>
  <c r="P207" i="8"/>
  <c r="S149" i="8"/>
  <c r="K185" i="8"/>
  <c r="O185" i="8"/>
  <c r="K266" i="8"/>
  <c r="O266" i="8"/>
  <c r="K519" i="8"/>
  <c r="E310" i="8"/>
  <c r="K310" i="8"/>
  <c r="O304" i="8"/>
  <c r="K304" i="8"/>
  <c r="K478" i="8"/>
  <c r="J350" i="8"/>
  <c r="T344" i="8"/>
  <c r="T350" i="8" s="1"/>
  <c r="Q385" i="8"/>
  <c r="T249" i="8"/>
  <c r="K216" i="8"/>
  <c r="Q429" i="8"/>
  <c r="K60" i="8"/>
  <c r="K54" i="8"/>
  <c r="E60" i="8"/>
  <c r="R229" i="8"/>
  <c r="T348" i="8"/>
  <c r="P226" i="8"/>
  <c r="T365" i="8"/>
  <c r="R49" i="8"/>
  <c r="K365" i="8"/>
  <c r="O365" i="8"/>
  <c r="K435" i="8"/>
  <c r="T349" i="8"/>
  <c r="S364" i="8"/>
  <c r="S370" i="8" s="1"/>
  <c r="I370" i="8"/>
  <c r="R167" i="8"/>
  <c r="T489" i="8"/>
  <c r="I410" i="8"/>
  <c r="S404" i="8"/>
  <c r="S410" i="8" s="1"/>
  <c r="Q125" i="8"/>
  <c r="K375" i="8"/>
  <c r="Q467" i="8"/>
  <c r="K439" i="8"/>
  <c r="R485" i="8"/>
  <c r="T305" i="8"/>
  <c r="K178" i="8"/>
  <c r="R25" i="8"/>
  <c r="R13" i="8" s="1"/>
  <c r="K327" i="8"/>
  <c r="O327" i="8"/>
  <c r="U327" i="8" s="1"/>
  <c r="Q344" i="8"/>
  <c r="G350" i="8"/>
  <c r="K525" i="8"/>
  <c r="Q249" i="8"/>
  <c r="H330" i="8"/>
  <c r="R324" i="8"/>
  <c r="R330" i="8" s="1"/>
  <c r="Q204" i="8"/>
  <c r="G210" i="8"/>
  <c r="O26" i="8"/>
  <c r="K26" i="8"/>
  <c r="K466" i="8"/>
  <c r="O466" i="8"/>
  <c r="J500" i="8"/>
  <c r="S247" i="8"/>
  <c r="S186" i="8"/>
  <c r="K350" i="8"/>
  <c r="E350" i="8"/>
  <c r="O344" i="8"/>
  <c r="K344" i="8"/>
  <c r="T509" i="8"/>
  <c r="T369" i="8"/>
  <c r="P27" i="8"/>
  <c r="P15" i="8" s="1"/>
  <c r="P147" i="8"/>
  <c r="T204" i="8"/>
  <c r="T210" i="8" s="1"/>
  <c r="J210" i="8"/>
  <c r="K276" i="8"/>
  <c r="K397" i="8"/>
  <c r="K88" i="8"/>
  <c r="O88" i="8"/>
  <c r="U88" i="8" s="1"/>
  <c r="K318" i="8"/>
  <c r="K470" i="8"/>
  <c r="E470" i="8"/>
  <c r="O464" i="8"/>
  <c r="K464" i="8"/>
  <c r="Q126" i="8"/>
  <c r="P286" i="8"/>
  <c r="P187" i="8"/>
  <c r="T185" i="8"/>
  <c r="S244" i="8"/>
  <c r="S250" i="8" s="1"/>
  <c r="I250" i="8"/>
  <c r="T184" i="8"/>
  <c r="T190" i="8" s="1"/>
  <c r="J190" i="8"/>
  <c r="E90" i="8"/>
  <c r="O84" i="8"/>
  <c r="K84" i="8"/>
  <c r="K90" i="8"/>
  <c r="O325" i="8"/>
  <c r="K325" i="8"/>
  <c r="T508" i="8"/>
  <c r="S306" i="8"/>
  <c r="P189" i="8"/>
  <c r="F510" i="8"/>
  <c r="P504" i="8"/>
  <c r="O349" i="8"/>
  <c r="U349" i="8" s="1"/>
  <c r="K349" i="8"/>
  <c r="T364" i="8"/>
  <c r="T370" i="8" s="1"/>
  <c r="J370" i="8"/>
  <c r="H210" i="8"/>
  <c r="R204" i="8"/>
  <c r="R210" i="8" s="1"/>
  <c r="S365" i="8"/>
  <c r="K155" i="8"/>
  <c r="T25" i="8"/>
  <c r="T13" i="8" s="1"/>
  <c r="K450" i="8"/>
  <c r="K444" i="8"/>
  <c r="O444" i="8"/>
  <c r="E450" i="8"/>
  <c r="O225" i="8"/>
  <c r="K225" i="8"/>
  <c r="R348" i="8"/>
  <c r="K337" i="8"/>
  <c r="H60" i="8"/>
  <c r="K485" i="8"/>
  <c r="O485" i="8"/>
  <c r="Q389" i="8"/>
  <c r="P406" i="8"/>
  <c r="K305" i="8"/>
  <c r="O305" i="8"/>
  <c r="G120" i="8"/>
  <c r="Q304" i="8"/>
  <c r="G310" i="8"/>
  <c r="I400" i="8"/>
  <c r="K67" i="8"/>
  <c r="O67" i="8"/>
  <c r="U67" i="8" s="1"/>
  <c r="K484" i="8"/>
  <c r="K490" i="8"/>
  <c r="E490" i="8"/>
  <c r="O484" i="8"/>
  <c r="K516" i="8"/>
  <c r="K100" i="8"/>
  <c r="E100" i="8"/>
  <c r="K94" i="8"/>
  <c r="R249" i="8"/>
  <c r="R147" i="8"/>
  <c r="G330" i="8"/>
  <c r="Q324" i="8"/>
  <c r="H190" i="8"/>
  <c r="R184" i="8"/>
  <c r="R190" i="8" s="1"/>
  <c r="K217" i="8"/>
  <c r="K506" i="8"/>
  <c r="O506" i="8"/>
  <c r="F490" i="8"/>
  <c r="P484" i="8"/>
  <c r="T429" i="8"/>
  <c r="Q146" i="8"/>
  <c r="O148" i="8"/>
  <c r="U148" i="8" s="1"/>
  <c r="K148" i="8"/>
  <c r="T326" i="8"/>
  <c r="T28" i="8"/>
  <c r="T16" i="8" s="1"/>
  <c r="S448" i="8"/>
  <c r="O167" i="8"/>
  <c r="U167" i="8" s="1"/>
  <c r="K167" i="8"/>
  <c r="G500" i="8"/>
  <c r="S427" i="8"/>
  <c r="Q347" i="8"/>
  <c r="Q209" i="8"/>
  <c r="E530" i="8"/>
  <c r="K530" i="8"/>
  <c r="K524" i="8"/>
  <c r="S469" i="8"/>
  <c r="Q468" i="8"/>
  <c r="F450" i="8"/>
  <c r="P444" i="8"/>
  <c r="Q205" i="8"/>
  <c r="T147" i="8"/>
  <c r="O229" i="8"/>
  <c r="U229" i="8" s="1"/>
  <c r="K229" i="8"/>
  <c r="Q229" i="8"/>
  <c r="I510" i="8"/>
  <c r="S504" i="8"/>
  <c r="S510" i="8" s="1"/>
  <c r="H80" i="8"/>
  <c r="O85" i="8"/>
  <c r="K85" i="8"/>
  <c r="S308" i="8"/>
  <c r="T309" i="8"/>
  <c r="T306" i="8"/>
  <c r="P429" i="8"/>
  <c r="G400" i="8"/>
  <c r="G60" i="8"/>
  <c r="H140" i="8"/>
  <c r="P124" i="8"/>
  <c r="F130" i="8"/>
  <c r="Q428" i="8"/>
  <c r="K459" i="8"/>
  <c r="K308" i="8"/>
  <c r="O308" i="8"/>
  <c r="U308" i="8" s="1"/>
  <c r="Q148" i="8"/>
  <c r="K139" i="8"/>
  <c r="P105" i="8"/>
  <c r="R449" i="8"/>
  <c r="K76" i="8"/>
  <c r="T448" i="8"/>
  <c r="K149" i="8"/>
  <c r="O149" i="8"/>
  <c r="U149" i="8" s="1"/>
  <c r="J100" i="8"/>
  <c r="K357" i="8"/>
  <c r="T188" i="8"/>
  <c r="P249" i="8"/>
  <c r="T247" i="8"/>
  <c r="S207" i="8"/>
  <c r="T187" i="8"/>
  <c r="H30" i="8"/>
  <c r="R24" i="8"/>
  <c r="R165" i="8"/>
  <c r="R265" i="8"/>
  <c r="H540" i="8"/>
  <c r="Q68" i="8"/>
  <c r="P506" i="8"/>
  <c r="T307" i="8"/>
  <c r="F380" i="8"/>
  <c r="P45" i="8"/>
  <c r="J470" i="8"/>
  <c r="T464" i="8"/>
  <c r="T470" i="8" s="1"/>
  <c r="T347" i="8"/>
  <c r="S449" i="8"/>
  <c r="O248" i="8"/>
  <c r="U248" i="8" s="1"/>
  <c r="K248" i="8"/>
  <c r="K228" i="8"/>
  <c r="O228" i="8"/>
  <c r="U228" i="8" s="1"/>
  <c r="R428" i="8"/>
  <c r="S489" i="8"/>
  <c r="G40" i="8"/>
  <c r="P205" i="8"/>
  <c r="R69" i="8"/>
  <c r="G180" i="8"/>
  <c r="P206" i="8"/>
  <c r="R248" i="8"/>
  <c r="R429" i="8"/>
  <c r="O509" i="8"/>
  <c r="U509" i="8" s="1"/>
  <c r="K509" i="8"/>
  <c r="R46" i="8"/>
  <c r="O249" i="8"/>
  <c r="U249" i="8" s="1"/>
  <c r="K249" i="8"/>
  <c r="J480" i="8"/>
  <c r="O169" i="8"/>
  <c r="U169" i="8" s="1"/>
  <c r="K169" i="8"/>
  <c r="S347" i="8"/>
  <c r="P224" i="8"/>
  <c r="F230" i="8"/>
  <c r="S28" i="8"/>
  <c r="S16" i="8" s="1"/>
  <c r="O486" i="8"/>
  <c r="K486" i="8"/>
  <c r="G220" i="8"/>
  <c r="P488" i="8"/>
  <c r="Q206" i="8"/>
  <c r="K358" i="8"/>
  <c r="P426" i="8"/>
  <c r="S328" i="8"/>
  <c r="T427" i="8"/>
  <c r="O467" i="8"/>
  <c r="U467" i="8" s="1"/>
  <c r="K467" i="8"/>
  <c r="T109" i="8"/>
  <c r="T389" i="8"/>
  <c r="E440" i="8"/>
  <c r="K440" i="8"/>
  <c r="K434" i="8"/>
  <c r="J80" i="8"/>
  <c r="I220" i="8"/>
  <c r="T146" i="8"/>
  <c r="S106" i="8"/>
  <c r="I230" i="8"/>
  <c r="S224" i="8"/>
  <c r="S230" i="8" s="1"/>
  <c r="Q169" i="8"/>
  <c r="I450" i="8"/>
  <c r="S444" i="8"/>
  <c r="S450" i="8" s="1"/>
  <c r="R306" i="8"/>
  <c r="G380" i="8"/>
  <c r="P169" i="8"/>
  <c r="K335" i="8"/>
  <c r="F430" i="8"/>
  <c r="P424" i="8"/>
  <c r="Q84" i="8"/>
  <c r="G90" i="8"/>
  <c r="G360" i="8"/>
  <c r="I240" i="8"/>
  <c r="O207" i="8"/>
  <c r="U207" i="8" s="1"/>
  <c r="K207" i="8"/>
  <c r="K505" i="8"/>
  <c r="O505" i="8"/>
  <c r="U505" i="8" s="1"/>
  <c r="S229" i="8"/>
  <c r="O66" i="8"/>
  <c r="K66" i="8"/>
  <c r="P128" i="8"/>
  <c r="R389" i="8"/>
  <c r="R224" i="8"/>
  <c r="R230" i="8" s="1"/>
  <c r="H230" i="8"/>
  <c r="F370" i="8"/>
  <c r="P364" i="8"/>
  <c r="Q484" i="8"/>
  <c r="G490" i="8"/>
  <c r="P228" i="8"/>
  <c r="K144" i="8"/>
  <c r="K150" i="8"/>
  <c r="E150" i="8"/>
  <c r="O144" i="8"/>
  <c r="U144" i="8" s="1"/>
  <c r="R287" i="8"/>
  <c r="I310" i="8"/>
  <c r="S304" i="8"/>
  <c r="S310" i="8" s="1"/>
  <c r="K187" i="8"/>
  <c r="O187" i="8"/>
  <c r="U187" i="8" s="1"/>
  <c r="R488" i="8"/>
  <c r="P285" i="8"/>
  <c r="R188" i="8"/>
  <c r="Q66" i="8"/>
  <c r="Q106" i="8"/>
  <c r="R68" i="8"/>
  <c r="T285" i="8"/>
  <c r="K415" i="8"/>
  <c r="S146" i="8"/>
  <c r="R349" i="8"/>
  <c r="T246" i="8"/>
  <c r="T225" i="8"/>
  <c r="K58" i="8"/>
  <c r="J520" i="8"/>
  <c r="K309" i="8"/>
  <c r="O309" i="8"/>
  <c r="U309" i="8" s="1"/>
  <c r="O68" i="8"/>
  <c r="U68" i="8" s="1"/>
  <c r="K68" i="8"/>
  <c r="P487" i="8"/>
  <c r="P469" i="8"/>
  <c r="T167" i="8"/>
  <c r="T149" i="8"/>
  <c r="O27" i="8"/>
  <c r="K27" i="8"/>
  <c r="S424" i="8"/>
  <c r="S430" i="8" s="1"/>
  <c r="I430" i="8"/>
  <c r="P449" i="8"/>
  <c r="S267" i="8"/>
  <c r="P385" i="8"/>
  <c r="K78" i="8"/>
  <c r="J260" i="8"/>
  <c r="Q487" i="8"/>
  <c r="T209" i="8"/>
  <c r="P428" i="8"/>
  <c r="Q89" i="8"/>
  <c r="Q409" i="8"/>
  <c r="P246" i="8"/>
  <c r="O389" i="8"/>
  <c r="U389" i="8" s="1"/>
  <c r="K389" i="8"/>
  <c r="R266" i="8"/>
  <c r="P348" i="8"/>
  <c r="T226" i="8"/>
  <c r="O326" i="8"/>
  <c r="K326" i="8"/>
  <c r="R285" i="8"/>
  <c r="G470" i="8"/>
  <c r="Q464" i="8"/>
  <c r="F170" i="8"/>
  <c r="P164" i="8"/>
  <c r="K307" i="8"/>
  <c r="O307" i="8"/>
  <c r="U307" i="8" s="1"/>
  <c r="R169" i="8"/>
  <c r="J140" i="8"/>
  <c r="H400" i="8"/>
  <c r="P306" i="8"/>
  <c r="P148" i="8"/>
  <c r="O164" i="8"/>
  <c r="E170" i="8"/>
  <c r="K170" i="8"/>
  <c r="K164" i="8"/>
  <c r="K408" i="8"/>
  <c r="O408" i="8"/>
  <c r="U408" i="8" s="1"/>
  <c r="T287" i="8"/>
  <c r="Q225" i="8"/>
  <c r="Q87" i="8"/>
  <c r="P108" i="8"/>
  <c r="F30" i="8"/>
  <c r="P24" i="8"/>
  <c r="S166" i="8"/>
  <c r="K194" i="8"/>
  <c r="K200" i="8"/>
  <c r="E200" i="8"/>
  <c r="Q186" i="8"/>
  <c r="R486" i="8"/>
  <c r="P25" i="8"/>
  <c r="T148" i="8"/>
  <c r="T68" i="8"/>
  <c r="I110" i="8"/>
  <c r="S104" i="8"/>
  <c r="S110" i="8" s="1"/>
  <c r="P389" i="8"/>
  <c r="T345" i="8"/>
  <c r="K299" i="8"/>
  <c r="T45" i="8"/>
  <c r="E520" i="8"/>
  <c r="K520" i="8"/>
  <c r="K514" i="8"/>
  <c r="K147" i="8"/>
  <c r="O147" i="8"/>
  <c r="U147" i="8" s="1"/>
  <c r="O267" i="8"/>
  <c r="U267" i="8" s="1"/>
  <c r="K267" i="8"/>
  <c r="R508" i="8"/>
  <c r="S388" i="8"/>
  <c r="K457" i="8"/>
  <c r="Q469" i="8"/>
  <c r="O188" i="8"/>
  <c r="U188" i="8" s="1"/>
  <c r="K188" i="8"/>
  <c r="O209" i="8"/>
  <c r="U209" i="8" s="1"/>
  <c r="K209" i="8"/>
  <c r="P227" i="8"/>
  <c r="K166" i="8"/>
  <c r="O166" i="8"/>
  <c r="J220" i="8"/>
  <c r="S509" i="8"/>
  <c r="G80" i="8"/>
  <c r="K345" i="8"/>
  <c r="O345" i="8"/>
  <c r="Q485" i="8"/>
  <c r="R168" i="8"/>
  <c r="J450" i="8"/>
  <c r="T444" i="8"/>
  <c r="T450" i="8" s="1"/>
  <c r="K477" i="8"/>
  <c r="R226" i="8"/>
  <c r="S89" i="8"/>
  <c r="J420" i="8"/>
  <c r="P185" i="8"/>
  <c r="K394" i="8"/>
  <c r="E400" i="8"/>
  <c r="K400" i="8"/>
  <c r="K176" i="8"/>
  <c r="R369" i="8"/>
  <c r="Q85" i="8"/>
  <c r="Q129" i="8"/>
  <c r="P326" i="8"/>
  <c r="P166" i="8"/>
  <c r="K355" i="8"/>
  <c r="I440" i="8"/>
  <c r="T186" i="8"/>
  <c r="R264" i="8"/>
  <c r="R270" i="8" s="1"/>
  <c r="H270" i="8"/>
  <c r="I340" i="8"/>
  <c r="O348" i="8"/>
  <c r="U348" i="8" s="1"/>
  <c r="K348" i="8"/>
  <c r="K257" i="8"/>
  <c r="S268" i="8"/>
  <c r="S428" i="8"/>
  <c r="S506" i="8"/>
  <c r="K399" i="8"/>
  <c r="F310" i="8"/>
  <c r="P304" i="8"/>
  <c r="R129" i="8"/>
  <c r="F160" i="8"/>
  <c r="T507" i="8"/>
  <c r="K146" i="8"/>
  <c r="O146" i="8"/>
  <c r="G240" i="8"/>
  <c r="T385" i="8"/>
  <c r="I100" i="8"/>
  <c r="R209" i="8"/>
  <c r="Q388" i="8"/>
  <c r="K168" i="8"/>
  <c r="O168" i="8"/>
  <c r="U168" i="8" s="1"/>
  <c r="R286" i="8"/>
  <c r="P407" i="8"/>
  <c r="S185" i="8"/>
  <c r="P129" i="8"/>
  <c r="S407" i="8"/>
  <c r="P427" i="8"/>
  <c r="K417" i="8"/>
  <c r="R189" i="8"/>
  <c r="K38" i="8"/>
  <c r="T308" i="8"/>
  <c r="T127" i="8"/>
  <c r="O469" i="8"/>
  <c r="U469" i="8" s="1"/>
  <c r="K469" i="8"/>
  <c r="G260" i="8"/>
  <c r="R364" i="8"/>
  <c r="R370" i="8" s="1"/>
  <c r="H370" i="8"/>
  <c r="K127" i="8"/>
  <c r="O127" i="8"/>
  <c r="U127" i="8" s="1"/>
  <c r="G70" i="8"/>
  <c r="Q64" i="8"/>
  <c r="Q70" i="8" s="1"/>
  <c r="P245" i="8"/>
  <c r="Q445" i="8"/>
  <c r="P508" i="8"/>
  <c r="Q289" i="8"/>
  <c r="S465" i="8"/>
  <c r="F480" i="8"/>
  <c r="Q366" i="8"/>
  <c r="T224" i="8"/>
  <c r="T230" i="8" s="1"/>
  <c r="J230" i="8"/>
  <c r="K294" i="8"/>
  <c r="E300" i="8"/>
  <c r="K300" i="8"/>
  <c r="T166" i="8"/>
  <c r="F280" i="8"/>
  <c r="F360" i="8"/>
  <c r="K237" i="8"/>
  <c r="F400" i="8"/>
  <c r="K279" i="8"/>
  <c r="K286" i="8"/>
  <c r="O286" i="8"/>
  <c r="S44" i="8"/>
  <c r="S50" i="8" s="1"/>
  <c r="I50" i="8"/>
  <c r="S228" i="8"/>
  <c r="Q507" i="8"/>
  <c r="T169" i="8"/>
  <c r="T125" i="8"/>
  <c r="K70" i="8"/>
  <c r="O64" i="8"/>
  <c r="E70" i="8"/>
  <c r="K64" i="8"/>
  <c r="J530" i="8"/>
  <c r="K235" i="8"/>
  <c r="O47" i="8"/>
  <c r="U47" i="8" s="1"/>
  <c r="K47" i="8"/>
  <c r="E250" i="8"/>
  <c r="O244" i="8"/>
  <c r="K250" i="8"/>
  <c r="K244" i="8"/>
  <c r="G340" i="8"/>
  <c r="U344" i="8"/>
  <c r="O370" i="8"/>
  <c r="S12" i="8"/>
  <c r="S30" i="8"/>
  <c r="U204" i="8"/>
  <c r="R12" i="8"/>
  <c r="R30" i="8"/>
  <c r="O50"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O330" i="8" l="1"/>
  <c r="U286" i="8"/>
  <c r="U466" i="8"/>
  <c r="Q14" i="8"/>
  <c r="U346" i="8"/>
  <c r="U26" i="8"/>
  <c r="U486" i="8"/>
  <c r="P370" i="8"/>
  <c r="U146" i="8"/>
  <c r="P14" i="8"/>
  <c r="U66" i="8"/>
  <c r="U345" i="8"/>
  <c r="U386" i="8"/>
  <c r="U86" i="8"/>
  <c r="U366" i="8"/>
  <c r="U406" i="8"/>
  <c r="U364" i="8"/>
  <c r="U166" i="8"/>
  <c r="U266" i="8"/>
  <c r="U246" i="8"/>
  <c r="U446" i="8"/>
  <c r="U226" i="8"/>
  <c r="U106" i="8"/>
  <c r="U506" i="8"/>
  <c r="U306" i="8"/>
  <c r="U206" i="8"/>
  <c r="U126" i="8"/>
  <c r="U426" i="8"/>
  <c r="U326" i="8"/>
  <c r="U46" i="8"/>
  <c r="U186" i="8"/>
  <c r="U305" i="8"/>
  <c r="U105" i="8"/>
  <c r="U245" i="8"/>
  <c r="Q13" i="8"/>
  <c r="P13" i="8"/>
  <c r="P130" i="8"/>
  <c r="U405" i="8"/>
  <c r="U205" i="8"/>
  <c r="U385" i="8"/>
  <c r="U485" i="8"/>
  <c r="U445" i="8"/>
  <c r="U465" i="8"/>
  <c r="P30" i="8"/>
  <c r="U185" i="8"/>
  <c r="U165" i="8"/>
  <c r="U145" i="8"/>
  <c r="U85" i="8"/>
  <c r="U225" i="8"/>
  <c r="U285" i="8"/>
  <c r="U65" i="8"/>
  <c r="U125" i="8"/>
  <c r="U425" i="8"/>
  <c r="U44" i="8"/>
  <c r="U325" i="8"/>
  <c r="U365" i="8"/>
  <c r="U45" i="8"/>
  <c r="U265" i="8"/>
  <c r="Q390" i="8"/>
  <c r="Q110" i="8"/>
  <c r="P450" i="8"/>
  <c r="Q450" i="8"/>
  <c r="Q12" i="8"/>
  <c r="O470" i="8"/>
  <c r="Q410" i="8"/>
  <c r="Q170" i="8"/>
  <c r="Q250" i="8"/>
  <c r="Q490" i="8"/>
  <c r="Q90" i="8"/>
  <c r="Q210" i="8"/>
  <c r="Q290" i="8"/>
  <c r="Q270" i="8"/>
  <c r="Q430" i="8"/>
  <c r="Q50" i="8"/>
  <c r="Q470" i="8"/>
  <c r="Q230" i="8"/>
  <c r="Q370" i="8"/>
  <c r="Q510" i="8"/>
  <c r="Q350" i="8"/>
  <c r="Q150" i="8"/>
  <c r="Q130" i="8"/>
  <c r="O210" i="8"/>
  <c r="Q330" i="8"/>
  <c r="Q310" i="8"/>
  <c r="Q190" i="8"/>
  <c r="U284" i="8"/>
  <c r="P410" i="8"/>
  <c r="P150" i="8"/>
  <c r="U124" i="8"/>
  <c r="P12" i="8"/>
  <c r="P430" i="8"/>
  <c r="P490" i="8"/>
  <c r="P250" i="8"/>
  <c r="P330" i="8"/>
  <c r="P230" i="8"/>
  <c r="P510" i="8"/>
  <c r="P170" i="8"/>
  <c r="P50" i="8"/>
  <c r="P70" i="8"/>
  <c r="P210" i="8"/>
  <c r="P350" i="8"/>
  <c r="P270" i="8"/>
  <c r="P470" i="8"/>
  <c r="P190" i="8"/>
  <c r="P290" i="8"/>
  <c r="P90" i="8"/>
  <c r="P310" i="8"/>
  <c r="P110" i="8"/>
  <c r="P390" i="8"/>
  <c r="U424" i="8"/>
  <c r="O310" i="8"/>
  <c r="O230" i="8"/>
  <c r="O130" i="8"/>
  <c r="O12" i="8"/>
  <c r="O150" i="8"/>
  <c r="O270" i="8"/>
  <c r="U264" i="8"/>
  <c r="U324" i="8"/>
  <c r="O350" i="8"/>
  <c r="U404" i="8"/>
  <c r="U464" i="8"/>
  <c r="O410" i="8"/>
  <c r="Q30" i="8"/>
  <c r="O14" i="8"/>
  <c r="U70" i="8"/>
  <c r="U224" i="8"/>
  <c r="U190" i="8"/>
  <c r="U304" i="8"/>
  <c r="U90" i="8"/>
  <c r="U330" i="8"/>
  <c r="U410" i="8"/>
  <c r="U150" i="8"/>
  <c r="U64" i="8"/>
  <c r="O70" i="8"/>
  <c r="U290" i="8"/>
  <c r="U50" i="8"/>
  <c r="U164" i="8"/>
  <c r="O170" i="8"/>
  <c r="U84" i="8"/>
  <c r="O90" i="8"/>
  <c r="U350" i="8"/>
  <c r="U27" i="8"/>
  <c r="O15" i="8"/>
  <c r="U15" i="8" s="1"/>
  <c r="O290" i="8"/>
  <c r="O30" i="8"/>
  <c r="U24" i="8"/>
  <c r="U25" i="8"/>
  <c r="O13" i="8"/>
  <c r="U310" i="8"/>
  <c r="U510" i="8"/>
  <c r="U484" i="8"/>
  <c r="O490" i="8"/>
  <c r="U370" i="8"/>
  <c r="U450" i="8"/>
  <c r="U430" i="8"/>
  <c r="U230" i="8"/>
  <c r="U110" i="8"/>
  <c r="U490" i="8"/>
  <c r="O430" i="8"/>
  <c r="O16" i="8"/>
  <c r="U16" i="8" s="1"/>
  <c r="U28" i="8"/>
  <c r="U384" i="8"/>
  <c r="O390" i="8"/>
  <c r="O510" i="8"/>
  <c r="U504" i="8"/>
  <c r="O17" i="8"/>
  <c r="U17" i="8" s="1"/>
  <c r="U29" i="8"/>
  <c r="U244" i="8"/>
  <c r="O250" i="8"/>
  <c r="T12" i="8"/>
  <c r="T18" i="8" s="1"/>
  <c r="T30" i="8"/>
  <c r="U390" i="8"/>
  <c r="U444" i="8"/>
  <c r="O450" i="8"/>
  <c r="U170" i="8"/>
  <c r="U210" i="8"/>
  <c r="U184" i="8"/>
  <c r="O190" i="8"/>
  <c r="U104" i="8"/>
  <c r="O110" i="8"/>
  <c r="U270" i="8"/>
  <c r="U470" i="8"/>
  <c r="U130" i="8"/>
  <c r="U250" i="8"/>
  <c r="U30" i="8"/>
  <c r="S18" i="8"/>
  <c r="R18"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U13" i="8" l="1"/>
  <c r="U14" i="8"/>
  <c r="Q18" i="8"/>
  <c r="P18" i="8"/>
  <c r="O18" i="8"/>
  <c r="U12" i="8"/>
  <c r="AP12" i="3"/>
  <c r="AP13" i="3" s="1" a="1"/>
  <c r="AP13" i="3" s="1"/>
  <c r="AP14" i="3" s="1"/>
  <c r="U18"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7" i="3"/>
  <c r="BJ276" i="2" l="1"/>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6"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<sst xmlns="http://schemas.openxmlformats.org/spreadsheetml/2006/main" count="498" uniqueCount="251">
  <si>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</si>
  <si>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</si>
  <si>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</si>
  <si>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</si>
  <si>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</si>
  <si>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</si>
  <si>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</si>
  <si>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</si>
  <si>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</si>
  <si>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</si>
  <si>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</si>
  <si>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</si>
  <si>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</si>
  <si>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</si>
  <si>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</si>
  <si>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</si>
  <si>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</si>
  <si>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</si>
  <si>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</si>
  <si>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</si>
  <si>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</si>
  <si>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</si>
  <si>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</si>
  <si>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</si>
  <si>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</si>
  <si>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</si>
  <si>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</si>
  <si>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</si>
  <si>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</si>
  <si>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</si>
  <si>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</si>
  <si>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</si>
  <si>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</si>
  <si>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</si>
  <si>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</si>
  <si>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</si>
  <si>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</si>
  <si>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</si>
  <si>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</si>
  <si>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</si>
  <si>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</si>
  <si>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</si>
  <si>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</si>
  <si>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</si>
  <si>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</si>
  <si>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</si>
  <si>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</si>
  <si>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</si>
  <si>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</si>
  <si>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</si>
  <si>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</si>
  <si>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</si>
  <si>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</si>
  <si>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</si>
  <si>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</si>
  <si>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</si>
  <si>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</si>
  <si>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</si>
  <si>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</si>
  <si>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</si>
  <si>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</si>
  <si>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</si>
  <si>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</si>
  <si>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</si>
  <si>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</si>
  <si>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</si>
  <si>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</si>
  <si>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</si>
  <si>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</si>
  <si>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</si>
  <si>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</si>
  <si>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</si>
  <si>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</si>
  <si>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</si>
  <si>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</si>
  <si>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</si>
  <si>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</si>
  <si>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</si>
  <si>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</si>
  <si>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</si>
  <si>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</si>
  <si>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</si>
  <si>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</si>
  <si>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</si>
  <si>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</si>
  <si>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</si>
  <si>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</si>
  <si>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</si>
  <si>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</si>
  <si>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</si>
  <si>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</si>
  <si>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</si>
  <si>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</si>
  <si>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</si>
  <si>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</si>
  <si>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</si>
  <si>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</si>
  <si>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</si>
  <si>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</si>
  <si>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</si>
  <si>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</si>
  <si>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</si>
  <si>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</si>
  <si>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</si>
  <si>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</si>
  <si>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</si>
  <si>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</si>
  <si>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</si>
  <si>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</si>
  <si>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</si>
  <si>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</si>
  <si>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</si>
  <si>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</si>
  <si>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</si>
  <si>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</si>
  <si>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</si>
  <si>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</si>
  <si>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</si>
  <si>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</si>
  <si>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</si>
  <si>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</si>
  <si>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</si>
  <si>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</si>
  <si>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</si>
  <si>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</si>
  <si>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</si>
  <si>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</si>
  <si>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</si>
  <si>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</si>
  <si>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</si>
  <si>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</si>
  <si>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</si>
  <si>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</si>
  <si>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</si>
  <si>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</si>
  <si>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</si>
  <si>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</si>
  <si>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</si>
  <si>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</si>
  <si>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</si>
  <si>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</si>
  <si>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</si>
  <si>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</si>
  <si>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</si>
  <si>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</si>
  <si>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</si>
  <si>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</si>
  <si>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</si>
  <si>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</si>
  <si>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</si>
  <si>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</si>
  <si>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</si>
  <si>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</si>
  <si>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</si>
  <si>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</si>
  <si>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</si>
  <si>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</si>
  <si>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</si>
  <si>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</si>
  <si>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</si>
  <si>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</si>
  <si>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</si>
  <si>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</si>
  <si>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</si>
  <si>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</si>
  <si>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</si>
  <si>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</si>
  <si>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</si>
  <si>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</si>
  <si>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</si>
  <si>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</si>
  <si>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</si>
  <si>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</si>
  <si>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</si>
  <si>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</si>
  <si>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</si>
  <si>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</si>
  <si>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</si>
  <si>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</si>
  <si>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</si>
  <si>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</si>
  <si>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</si>
  <si>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</si>
  <si>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</si>
  <si>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</si>
  <si>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</si>
  <si>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</si>
  <si>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</si>
  <si>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</si>
  <si>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</si>
  <si>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</si>
  <si>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</si>
  <si>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</si>
  <si>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</si>
  <si>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</si>
  <si>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</si>
  <si>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</si>
  <si>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</si>
  <si>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</si>
  <si>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</si>
  <si>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</si>
  <si>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</si>
  <si>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</si>
  <si>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</si>
  <si>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</si>
  <si>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</si>
  <si>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</si>
  <si>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</si>
  <si>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</si>
  <si>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</si>
  <si>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</si>
  <si>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</si>
  <si>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</si>
  <si>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</si>
  <si>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</si>
  <si>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</si>
  <si>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</si>
  <si>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</si>
  <si>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</si>
  <si>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</si>
  <si>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</si>
  <si>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</si>
  <si>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</si>
  <si>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</si>
  <si>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</si>
  <si>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</si>
  <si>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</si>
  <si>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</si>
  <si>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</si>
  <si>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</si>
  <si>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</si>
  <si>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</si>
  <si>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</si>
  <si>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</si>
  <si>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</si>
  <si>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</si>
  <si>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</si>
  <si>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</si>
  <si>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</si>
  <si>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</si>
  <si>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</si>
  <si>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double mini-roundabout</t>
  </si>
  <si>
    <t>B1018 The Street / Steeple Rd, Latchingdon</t>
  </si>
  <si>
    <t>588583, 200500</t>
  </si>
  <si>
    <t>51.671608, 0.725868</t>
  </si>
  <si>
    <t>CM3 6JX</t>
  </si>
  <si>
    <t>B1018 The Street</t>
  </si>
  <si>
    <t>Steeple Rd</t>
  </si>
  <si>
    <t>B1018 Burnham Rd</t>
  </si>
  <si>
    <t>Overcast, max 16°C</t>
  </si>
  <si>
    <t xml:space="preserve">Steeple Rd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</si>
</sst>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0" fillId="0" borderId="0" xfId="0" applyAlignment="1">
      <alignment horizontal="left" vertical="top" wrapText="1"/>
    </xf>
    <xf numFmtId="0" fontId="55" fillId="0" borderId="65" xfId="0" applyFont="1" applyBorder="1" applyAlignment="1">
      <alignment horizontal="left"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11" fillId="0" borderId="0" xfId="0" applyFont="1" applyAlignment="1">
      <alignment horizontal="left" vertical="center"/>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7" fillId="0" borderId="38" xfId="0" applyFont="1" applyBorder="1" applyAlignment="1" applyProtection="1">
      <alignment horizontal="left" vertical="center" wrapText="1"/>
      <protection hidden="1"/>
    </xf>
    <xf numFmtId="0" fontId="36" fillId="0" borderId="0" xfId="0" applyFont="1" applyAlignment="1" applyProtection="1">
      <alignment horizontal="left" vertical="top" wrapText="1"/>
      <protection hidden="1"/>
    </xf>
    <xf numFmtId="0" fontId="28" fillId="0" borderId="38" xfId="0" applyFont="1" applyBorder="1" applyAlignment="1">
      <alignment horizontal="center"/>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lignment horizontal="center" vertical="center"/>
    </xf>
    <xf numFmtId="0" fontId="11" fillId="0" borderId="0" xfId="0" applyFont="1" applyAlignment="1">
      <alignment horizontal="left"/>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39" fillId="0" borderId="0" xfId="0" applyFont="1" applyAlignment="1">
      <alignment horizontal="center" vertical="center" textRotation="90"/>
    </xf>
    <xf numFmtId="20" fontId="38" fillId="0" borderId="0" xfId="0" applyNumberFormat="1" applyFont="1" applyAlignment="1">
      <alignment horizontal="left" vertical="center"/>
    </xf>
    <xf numFmtId="20" fontId="50"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-111</c:v>
                </c:pt>
                <c:pt idx="1">
                  <c:v>-130</c:v>
                </c:pt>
                <c:pt idx="2">
                  <c:v>-144</c:v>
                </c:pt>
                <c:pt idx="3">
                  <c:v>-165</c:v>
                </c:pt>
                <c:pt idx="4">
                  <c:v>-152</c:v>
                </c:pt>
                <c:pt idx="5">
                  <c:v>-196</c:v>
                </c:pt>
                <c:pt idx="6">
                  <c:v>-191</c:v>
                </c:pt>
                <c:pt idx="7">
                  <c:v>-170</c:v>
                </c:pt>
                <c:pt idx="8">
                  <c:v>-196</c:v>
                </c:pt>
                <c:pt idx="9">
                  <c:v>-198</c:v>
                </c:pt>
                <c:pt idx="10">
                  <c:v>-170</c:v>
                </c:pt>
                <c:pt idx="11">
                  <c:v>-148</c:v>
                </c:pt>
                <c:pt idx="12">
                  <c:v>-177</c:v>
                </c:pt>
                <c:pt idx="13">
                  <c:v>-143</c:v>
                </c:pt>
                <c:pt idx="14">
                  <c:v>-142</c:v>
                </c:pt>
                <c:pt idx="15">
                  <c:v>-114</c:v>
                </c:pt>
                <c:pt idx="16">
                  <c:v>-146</c:v>
                </c:pt>
                <c:pt idx="17">
                  <c:v>-134</c:v>
                </c:pt>
                <c:pt idx="18">
                  <c:v>-141</c:v>
                </c:pt>
                <c:pt idx="19">
                  <c:v>-121</c:v>
                </c:pt>
                <c:pt idx="20">
                  <c:v>-134</c:v>
                </c:pt>
                <c:pt idx="21">
                  <c:v>-126</c:v>
                </c:pt>
                <c:pt idx="22">
                  <c:v>-126</c:v>
                </c:pt>
                <c:pt idx="23">
                  <c:v>-109</c:v>
                </c:pt>
                <c:pt idx="24">
                  <c:v>-107</c:v>
                </c:pt>
                <c:pt idx="25">
                  <c:v>-124</c:v>
                </c:pt>
                <c:pt idx="26">
                  <c:v>-102</c:v>
                </c:pt>
                <c:pt idx="27">
                  <c:v>-116</c:v>
                </c:pt>
                <c:pt idx="28">
                  <c:v>-111</c:v>
                </c:pt>
                <c:pt idx="29">
                  <c:v>-113</c:v>
                </c:pt>
                <c:pt idx="30">
                  <c:v>-106</c:v>
                </c:pt>
                <c:pt idx="31">
                  <c:v>-100</c:v>
                </c:pt>
                <c:pt idx="32">
                  <c:v>-112</c:v>
                </c:pt>
                <c:pt idx="33">
                  <c:v>-114</c:v>
                </c:pt>
                <c:pt idx="34">
                  <c:v>-137</c:v>
                </c:pt>
                <c:pt idx="35">
                  <c:v>-117</c:v>
                </c:pt>
                <c:pt idx="36">
                  <c:v>-102</c:v>
                </c:pt>
                <c:pt idx="37">
                  <c:v>-101</c:v>
                </c:pt>
                <c:pt idx="38">
                  <c:v>-118</c:v>
                </c:pt>
                <c:pt idx="39">
                  <c:v>-115</c:v>
                </c:pt>
                <c:pt idx="40">
                  <c:v>-121</c:v>
                </c:pt>
                <c:pt idx="41">
                  <c:v>-121</c:v>
                </c:pt>
                <c:pt idx="42">
                  <c:v>-113</c:v>
                </c:pt>
                <c:pt idx="43">
                  <c:v>-96</c:v>
                </c:pt>
                <c:pt idx="44">
                  <c:v>-110</c:v>
                </c:pt>
                <c:pt idx="45">
                  <c:v>-109</c:v>
                </c:pt>
                <c:pt idx="46">
                  <c:v>-99</c:v>
                </c:pt>
                <c:pt idx="47">
                  <c:v>-94</c:v>
                </c:pt>
                <c:pt idx="48">
                  <c:v>-86</c:v>
                </c:pt>
                <c:pt idx="49">
                  <c:v>-89</c:v>
                </c:pt>
                <c:pt idx="50">
                  <c:v>-81</c:v>
                </c:pt>
                <c:pt idx="51">
                  <c:v>-56</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1</c:v>
                </c:pt>
                <c:pt idx="1">
                  <c:v>0</c:v>
                </c:pt>
                <c:pt idx="2">
                  <c:v>0</c:v>
                </c:pt>
                <c:pt idx="3">
                  <c:v>0</c:v>
                </c:pt>
                <c:pt idx="4">
                  <c:v>0</c:v>
                </c:pt>
                <c:pt idx="5">
                  <c:v>0</c:v>
                </c:pt>
                <c:pt idx="6">
                  <c:v>0</c:v>
                </c:pt>
                <c:pt idx="7">
                  <c:v>0</c:v>
                </c:pt>
                <c:pt idx="8">
                  <c:v>0</c:v>
                </c:pt>
                <c:pt idx="9">
                  <c:v>0</c:v>
                </c:pt>
                <c:pt idx="10">
                  <c:v>0</c:v>
                </c:pt>
                <c:pt idx="11">
                  <c:v>0</c:v>
                </c:pt>
                <c:pt idx="12">
                  <c:v>1</c:v>
                </c:pt>
                <c:pt idx="13">
                  <c:v>0</c:v>
                </c:pt>
                <c:pt idx="14">
                  <c:v>0</c:v>
                </c:pt>
                <c:pt idx="15">
                  <c:v>0</c:v>
                </c:pt>
                <c:pt idx="16">
                  <c:v>0</c:v>
                </c:pt>
                <c:pt idx="17">
                  <c:v>1</c:v>
                </c:pt>
                <c:pt idx="18">
                  <c:v>0</c:v>
                </c:pt>
                <c:pt idx="19">
                  <c:v>0</c:v>
                </c:pt>
                <c:pt idx="20">
                  <c:v>1</c:v>
                </c:pt>
                <c:pt idx="21">
                  <c:v>0</c:v>
                </c:pt>
                <c:pt idx="22">
                  <c:v>0</c:v>
                </c:pt>
                <c:pt idx="23">
                  <c:v>0</c:v>
                </c:pt>
                <c:pt idx="24">
                  <c:v>1</c:v>
                </c:pt>
                <c:pt idx="25">
                  <c:v>0</c:v>
                </c:pt>
                <c:pt idx="26">
                  <c:v>0</c:v>
                </c:pt>
                <c:pt idx="27">
                  <c:v>0</c:v>
                </c:pt>
                <c:pt idx="28">
                  <c:v>0</c:v>
                </c:pt>
                <c:pt idx="29">
                  <c:v>1</c:v>
                </c:pt>
                <c:pt idx="30">
                  <c:v>0</c:v>
                </c:pt>
                <c:pt idx="31">
                  <c:v>0</c:v>
                </c:pt>
                <c:pt idx="32">
                  <c:v>0</c:v>
                </c:pt>
                <c:pt idx="33">
                  <c:v>0</c:v>
                </c:pt>
                <c:pt idx="34">
                  <c:v>0</c:v>
                </c:pt>
                <c:pt idx="35">
                  <c:v>0</c:v>
                </c:pt>
                <c:pt idx="36">
                  <c:v>0</c:v>
                </c:pt>
                <c:pt idx="37">
                  <c:v>0</c:v>
                </c:pt>
                <c:pt idx="38">
                  <c:v>0</c:v>
                </c:pt>
                <c:pt idx="39">
                  <c:v>1</c:v>
                </c:pt>
                <c:pt idx="40">
                  <c:v>0</c:v>
                </c:pt>
                <c:pt idx="41">
                  <c:v>0</c:v>
                </c:pt>
                <c:pt idx="42">
                  <c:v>0</c:v>
                </c:pt>
                <c:pt idx="43">
                  <c:v>0</c:v>
                </c:pt>
                <c:pt idx="44">
                  <c:v>0</c:v>
                </c:pt>
                <c:pt idx="45">
                  <c:v>0</c:v>
                </c:pt>
                <c:pt idx="46">
                  <c:v>0</c:v>
                </c:pt>
                <c:pt idx="47">
                  <c:v>0</c:v>
                </c:pt>
                <c:pt idx="48">
                  <c:v>0</c:v>
                </c:pt>
                <c:pt idx="49">
                  <c:v>1</c:v>
                </c:pt>
                <c:pt idx="50">
                  <c:v>0</c:v>
                </c:pt>
                <c:pt idx="51">
                  <c:v>0</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0</c:v>
                </c:pt>
                <c:pt idx="1">
                  <c:v>0</c:v>
                </c:pt>
                <c:pt idx="2">
                  <c:v>-2</c:v>
                </c:pt>
                <c:pt idx="3">
                  <c:v>0</c:v>
                </c:pt>
                <c:pt idx="4">
                  <c:v>0</c:v>
                </c:pt>
                <c:pt idx="5">
                  <c:v>0</c:v>
                </c:pt>
                <c:pt idx="6">
                  <c:v>0</c:v>
                </c:pt>
                <c:pt idx="7">
                  <c:v>0</c:v>
                </c:pt>
                <c:pt idx="8">
                  <c:v>0</c:v>
                </c:pt>
                <c:pt idx="9">
                  <c:v>0</c:v>
                </c:pt>
                <c:pt idx="10">
                  <c:v>0</c:v>
                </c:pt>
                <c:pt idx="11">
                  <c:v>0</c:v>
                </c:pt>
                <c:pt idx="12">
                  <c:v>0</c:v>
                </c:pt>
                <c:pt idx="13">
                  <c:v>0</c:v>
                </c:pt>
                <c:pt idx="14">
                  <c:v>-1</c:v>
                </c:pt>
                <c:pt idx="15">
                  <c:v>0</c:v>
                </c:pt>
                <c:pt idx="16">
                  <c:v>0</c:v>
                </c:pt>
                <c:pt idx="17">
                  <c:v>0</c:v>
                </c:pt>
                <c:pt idx="18">
                  <c:v>-1</c:v>
                </c:pt>
                <c:pt idx="19">
                  <c:v>0</c:v>
                </c:pt>
                <c:pt idx="20">
                  <c:v>0</c:v>
                </c:pt>
                <c:pt idx="21">
                  <c:v>0</c:v>
                </c:pt>
                <c:pt idx="22">
                  <c:v>0</c:v>
                </c:pt>
                <c:pt idx="23">
                  <c:v>-1</c:v>
                </c:pt>
                <c:pt idx="24">
                  <c:v>0</c:v>
                </c:pt>
                <c:pt idx="25">
                  <c:v>0</c:v>
                </c:pt>
                <c:pt idx="26">
                  <c:v>0</c:v>
                </c:pt>
                <c:pt idx="27">
                  <c:v>0</c:v>
                </c:pt>
                <c:pt idx="28">
                  <c:v>0</c:v>
                </c:pt>
                <c:pt idx="29">
                  <c:v>0</c:v>
                </c:pt>
                <c:pt idx="30">
                  <c:v>0</c:v>
                </c:pt>
                <c:pt idx="31">
                  <c:v>-1</c:v>
                </c:pt>
                <c:pt idx="32">
                  <c:v>-1</c:v>
                </c:pt>
                <c:pt idx="33">
                  <c:v>0</c:v>
                </c:pt>
                <c:pt idx="34">
                  <c:v>-2</c:v>
                </c:pt>
                <c:pt idx="35">
                  <c:v>0</c:v>
                </c:pt>
                <c:pt idx="36">
                  <c:v>0</c:v>
                </c:pt>
                <c:pt idx="37">
                  <c:v>0</c:v>
                </c:pt>
                <c:pt idx="38">
                  <c:v>-1</c:v>
                </c:pt>
                <c:pt idx="39">
                  <c:v>0</c:v>
                </c:pt>
                <c:pt idx="40">
                  <c:v>0</c:v>
                </c:pt>
                <c:pt idx="41">
                  <c:v>0</c:v>
                </c:pt>
                <c:pt idx="42">
                  <c:v>-1</c:v>
                </c:pt>
                <c:pt idx="43">
                  <c:v>-1</c:v>
                </c:pt>
                <c:pt idx="44">
                  <c:v>0</c:v>
                </c:pt>
                <c:pt idx="45">
                  <c:v>0</c:v>
                </c:pt>
                <c:pt idx="46">
                  <c:v>-1</c:v>
                </c:pt>
                <c:pt idx="47">
                  <c:v>0</c:v>
                </c:pt>
                <c:pt idx="48">
                  <c:v>0</c:v>
                </c:pt>
                <c:pt idx="49">
                  <c:v>-1</c:v>
                </c:pt>
                <c:pt idx="50">
                  <c:v>0</c:v>
                </c:pt>
                <c:pt idx="51">
                  <c:v>0</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110</c:v>
                </c:pt>
                <c:pt idx="1">
                  <c:v>129</c:v>
                </c:pt>
                <c:pt idx="2">
                  <c:v>144</c:v>
                </c:pt>
                <c:pt idx="3">
                  <c:v>165</c:v>
                </c:pt>
                <c:pt idx="4">
                  <c:v>152</c:v>
                </c:pt>
                <c:pt idx="5">
                  <c:v>196</c:v>
                </c:pt>
                <c:pt idx="6">
                  <c:v>191</c:v>
                </c:pt>
                <c:pt idx="7">
                  <c:v>170</c:v>
                </c:pt>
                <c:pt idx="8">
                  <c:v>196</c:v>
                </c:pt>
                <c:pt idx="9">
                  <c:v>198</c:v>
                </c:pt>
                <c:pt idx="10">
                  <c:v>170</c:v>
                </c:pt>
                <c:pt idx="11">
                  <c:v>148</c:v>
                </c:pt>
                <c:pt idx="12">
                  <c:v>176</c:v>
                </c:pt>
                <c:pt idx="13">
                  <c:v>143</c:v>
                </c:pt>
                <c:pt idx="14">
                  <c:v>142</c:v>
                </c:pt>
                <c:pt idx="15">
                  <c:v>114</c:v>
                </c:pt>
                <c:pt idx="16">
                  <c:v>146</c:v>
                </c:pt>
                <c:pt idx="17">
                  <c:v>133</c:v>
                </c:pt>
                <c:pt idx="18">
                  <c:v>141</c:v>
                </c:pt>
                <c:pt idx="19">
                  <c:v>121</c:v>
                </c:pt>
                <c:pt idx="20">
                  <c:v>134</c:v>
                </c:pt>
                <c:pt idx="21">
                  <c:v>126</c:v>
                </c:pt>
                <c:pt idx="22">
                  <c:v>126</c:v>
                </c:pt>
                <c:pt idx="23">
                  <c:v>110</c:v>
                </c:pt>
                <c:pt idx="24">
                  <c:v>106</c:v>
                </c:pt>
                <c:pt idx="25">
                  <c:v>124</c:v>
                </c:pt>
                <c:pt idx="26">
                  <c:v>101</c:v>
                </c:pt>
                <c:pt idx="27">
                  <c:v>116</c:v>
                </c:pt>
                <c:pt idx="28">
                  <c:v>111</c:v>
                </c:pt>
                <c:pt idx="29">
                  <c:v>112</c:v>
                </c:pt>
                <c:pt idx="30">
                  <c:v>106</c:v>
                </c:pt>
                <c:pt idx="31">
                  <c:v>100</c:v>
                </c:pt>
                <c:pt idx="32">
                  <c:v>112</c:v>
                </c:pt>
                <c:pt idx="33">
                  <c:v>114</c:v>
                </c:pt>
                <c:pt idx="34">
                  <c:v>136</c:v>
                </c:pt>
                <c:pt idx="35">
                  <c:v>117</c:v>
                </c:pt>
                <c:pt idx="36">
                  <c:v>102</c:v>
                </c:pt>
                <c:pt idx="37">
                  <c:v>99</c:v>
                </c:pt>
                <c:pt idx="38">
                  <c:v>117</c:v>
                </c:pt>
                <c:pt idx="39">
                  <c:v>115</c:v>
                </c:pt>
                <c:pt idx="40">
                  <c:v>121</c:v>
                </c:pt>
                <c:pt idx="41">
                  <c:v>122</c:v>
                </c:pt>
                <c:pt idx="42">
                  <c:v>113</c:v>
                </c:pt>
                <c:pt idx="43">
                  <c:v>97</c:v>
                </c:pt>
                <c:pt idx="44">
                  <c:v>110</c:v>
                </c:pt>
                <c:pt idx="45">
                  <c:v>109</c:v>
                </c:pt>
                <c:pt idx="46">
                  <c:v>99</c:v>
                </c:pt>
                <c:pt idx="47">
                  <c:v>94</c:v>
                </c:pt>
                <c:pt idx="48">
                  <c:v>85</c:v>
                </c:pt>
                <c:pt idx="49">
                  <c:v>88</c:v>
                </c:pt>
                <c:pt idx="50">
                  <c:v>81</c:v>
                </c:pt>
                <c:pt idx="51">
                  <c:v>56</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21</c:v>
                </c:pt>
                <c:pt idx="1">
                  <c:v>25</c:v>
                </c:pt>
                <c:pt idx="2">
                  <c:v>33</c:v>
                </c:pt>
                <c:pt idx="3">
                  <c:v>36</c:v>
                </c:pt>
                <c:pt idx="4">
                  <c:v>48</c:v>
                </c:pt>
                <c:pt idx="5">
                  <c:v>84</c:v>
                </c:pt>
                <c:pt idx="6">
                  <c:v>85</c:v>
                </c:pt>
                <c:pt idx="7">
                  <c:v>92</c:v>
                </c:pt>
                <c:pt idx="8">
                  <c:v>81</c:v>
                </c:pt>
                <c:pt idx="9">
                  <c:v>87</c:v>
                </c:pt>
                <c:pt idx="10">
                  <c:v>140</c:v>
                </c:pt>
                <c:pt idx="11">
                  <c:v>123</c:v>
                </c:pt>
                <c:pt idx="12">
                  <c:v>112</c:v>
                </c:pt>
                <c:pt idx="13">
                  <c:v>91</c:v>
                </c:pt>
                <c:pt idx="14">
                  <c:v>110</c:v>
                </c:pt>
                <c:pt idx="15">
                  <c:v>103</c:v>
                </c:pt>
                <c:pt idx="16">
                  <c:v>81</c:v>
                </c:pt>
                <c:pt idx="17">
                  <c:v>85</c:v>
                </c:pt>
                <c:pt idx="18">
                  <c:v>109</c:v>
                </c:pt>
                <c:pt idx="19">
                  <c:v>111</c:v>
                </c:pt>
                <c:pt idx="20">
                  <c:v>95</c:v>
                </c:pt>
                <c:pt idx="21">
                  <c:v>109</c:v>
                </c:pt>
                <c:pt idx="22">
                  <c:v>103</c:v>
                </c:pt>
                <c:pt idx="23">
                  <c:v>111</c:v>
                </c:pt>
                <c:pt idx="24">
                  <c:v>125</c:v>
                </c:pt>
                <c:pt idx="25">
                  <c:v>131</c:v>
                </c:pt>
                <c:pt idx="26">
                  <c:v>114</c:v>
                </c:pt>
                <c:pt idx="27">
                  <c:v>121</c:v>
                </c:pt>
                <c:pt idx="28">
                  <c:v>139</c:v>
                </c:pt>
                <c:pt idx="29">
                  <c:v>147</c:v>
                </c:pt>
                <c:pt idx="30">
                  <c:v>115</c:v>
                </c:pt>
                <c:pt idx="31">
                  <c:v>105</c:v>
                </c:pt>
                <c:pt idx="32">
                  <c:v>127</c:v>
                </c:pt>
                <c:pt idx="33">
                  <c:v>132</c:v>
                </c:pt>
                <c:pt idx="34">
                  <c:v>135</c:v>
                </c:pt>
                <c:pt idx="35">
                  <c:v>140</c:v>
                </c:pt>
                <c:pt idx="36">
                  <c:v>133</c:v>
                </c:pt>
                <c:pt idx="37">
                  <c:v>174</c:v>
                </c:pt>
                <c:pt idx="38">
                  <c:v>203</c:v>
                </c:pt>
                <c:pt idx="39">
                  <c:v>185</c:v>
                </c:pt>
                <c:pt idx="40">
                  <c:v>180</c:v>
                </c:pt>
                <c:pt idx="41">
                  <c:v>203</c:v>
                </c:pt>
                <c:pt idx="42">
                  <c:v>211</c:v>
                </c:pt>
                <c:pt idx="43">
                  <c:v>237</c:v>
                </c:pt>
                <c:pt idx="44">
                  <c:v>189</c:v>
                </c:pt>
                <c:pt idx="45">
                  <c:v>232</c:v>
                </c:pt>
                <c:pt idx="46">
                  <c:v>219</c:v>
                </c:pt>
                <c:pt idx="47">
                  <c:v>192</c:v>
                </c:pt>
                <c:pt idx="48">
                  <c:v>176</c:v>
                </c:pt>
                <c:pt idx="49">
                  <c:v>159</c:v>
                </c:pt>
                <c:pt idx="50">
                  <c:v>153</c:v>
                </c:pt>
                <c:pt idx="51">
                  <c:v>120</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-21</c:v>
                </c:pt>
                <c:pt idx="1">
                  <c:v>-24</c:v>
                </c:pt>
                <c:pt idx="2">
                  <c:v>-31</c:v>
                </c:pt>
                <c:pt idx="3">
                  <c:v>-36</c:v>
                </c:pt>
                <c:pt idx="4">
                  <c:v>-48</c:v>
                </c:pt>
                <c:pt idx="5">
                  <c:v>-84</c:v>
                </c:pt>
                <c:pt idx="6">
                  <c:v>-85</c:v>
                </c:pt>
                <c:pt idx="7">
                  <c:v>-92</c:v>
                </c:pt>
                <c:pt idx="8">
                  <c:v>-81</c:v>
                </c:pt>
                <c:pt idx="9">
                  <c:v>-87</c:v>
                </c:pt>
                <c:pt idx="10">
                  <c:v>-140</c:v>
                </c:pt>
                <c:pt idx="11">
                  <c:v>-123</c:v>
                </c:pt>
                <c:pt idx="12">
                  <c:v>-112</c:v>
                </c:pt>
                <c:pt idx="13">
                  <c:v>-91</c:v>
                </c:pt>
                <c:pt idx="14">
                  <c:v>-109</c:v>
                </c:pt>
                <c:pt idx="15">
                  <c:v>-103</c:v>
                </c:pt>
                <c:pt idx="16">
                  <c:v>-81</c:v>
                </c:pt>
                <c:pt idx="17">
                  <c:v>-85</c:v>
                </c:pt>
                <c:pt idx="18">
                  <c:v>-108</c:v>
                </c:pt>
                <c:pt idx="19">
                  <c:v>-111</c:v>
                </c:pt>
                <c:pt idx="20">
                  <c:v>-96</c:v>
                </c:pt>
                <c:pt idx="21">
                  <c:v>-109</c:v>
                </c:pt>
                <c:pt idx="22">
                  <c:v>-103</c:v>
                </c:pt>
                <c:pt idx="23">
                  <c:v>-111</c:v>
                </c:pt>
                <c:pt idx="24">
                  <c:v>-125</c:v>
                </c:pt>
                <c:pt idx="25">
                  <c:v>-131</c:v>
                </c:pt>
                <c:pt idx="26">
                  <c:v>-113</c:v>
                </c:pt>
                <c:pt idx="27">
                  <c:v>-121</c:v>
                </c:pt>
                <c:pt idx="28">
                  <c:v>-139</c:v>
                </c:pt>
                <c:pt idx="29">
                  <c:v>-147</c:v>
                </c:pt>
                <c:pt idx="30">
                  <c:v>-115</c:v>
                </c:pt>
                <c:pt idx="31">
                  <c:v>-104</c:v>
                </c:pt>
                <c:pt idx="32">
                  <c:v>-126</c:v>
                </c:pt>
                <c:pt idx="33">
                  <c:v>-132</c:v>
                </c:pt>
                <c:pt idx="34">
                  <c:v>-132</c:v>
                </c:pt>
                <c:pt idx="35">
                  <c:v>-140</c:v>
                </c:pt>
                <c:pt idx="36">
                  <c:v>-133</c:v>
                </c:pt>
                <c:pt idx="37">
                  <c:v>-172</c:v>
                </c:pt>
                <c:pt idx="38">
                  <c:v>-201</c:v>
                </c:pt>
                <c:pt idx="39">
                  <c:v>-186</c:v>
                </c:pt>
                <c:pt idx="40">
                  <c:v>-180</c:v>
                </c:pt>
                <c:pt idx="41">
                  <c:v>-204</c:v>
                </c:pt>
                <c:pt idx="42">
                  <c:v>-210</c:v>
                </c:pt>
                <c:pt idx="43">
                  <c:v>-237</c:v>
                </c:pt>
                <c:pt idx="44">
                  <c:v>-189</c:v>
                </c:pt>
                <c:pt idx="45">
                  <c:v>-232</c:v>
                </c:pt>
                <c:pt idx="46">
                  <c:v>-218</c:v>
                </c:pt>
                <c:pt idx="47">
                  <c:v>-192</c:v>
                </c:pt>
                <c:pt idx="48">
                  <c:v>-175</c:v>
                </c:pt>
                <c:pt idx="49">
                  <c:v>-158</c:v>
                </c:pt>
                <c:pt idx="50">
                  <c:v>-153</c:v>
                </c:pt>
                <c:pt idx="51">
                  <c:v>-120</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8F7C209A-B5E6-1D3D-428E-3B1C56F8D931}"/>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89" t="str">
        <f ca="1">config!C3</f>
        <v>25356 LATCHINGDON</v>
      </c>
      <c r="F2" s="389"/>
      <c r="G2" s="389"/>
      <c r="H2" s="389"/>
      <c r="I2" s="389"/>
      <c r="J2" s="389"/>
      <c r="K2" s="389"/>
    </row>
    <row r="3" spans="3:15" s="151" customFormat="1" ht="18" customHeight="1" x14ac:dyDescent="0.25">
      <c r="C3" s="281" t="s">
        <v>210</v>
      </c>
      <c r="D3" s="281"/>
      <c r="E3" s="332" t="str">
        <f ca="1">config!C51</f>
        <v>25356-48</v>
      </c>
      <c r="F3" s="332"/>
      <c r="G3" s="332"/>
      <c r="H3" s="332"/>
      <c r="I3" s="332"/>
      <c r="J3" s="332"/>
      <c r="K3" s="332"/>
    </row>
    <row r="4" spans="3:15" s="151" customFormat="1" ht="18" customHeight="1" x14ac:dyDescent="0.25">
      <c r="C4" s="281" t="s">
        <v>21</v>
      </c>
      <c r="D4" s="281"/>
      <c r="E4" s="332" t="str">
        <f ca="1">IF( config!C5 &lt;&gt; "", config!C4 &amp; " - " &amp; config!C5, "UNDEFINED" )</f>
        <v>JCT48 - B1018 The Street / Steeple Rd, Latchingdon</v>
      </c>
      <c r="F4" s="332"/>
      <c r="G4" s="332"/>
      <c r="H4" s="332"/>
      <c r="I4" s="332"/>
      <c r="J4" s="332"/>
      <c r="K4" s="332"/>
      <c r="L4" s="150"/>
      <c r="M4" s="150"/>
      <c r="N4" s="150"/>
      <c r="O4" s="152" t="s">
        <v>140</v>
      </c>
    </row>
    <row r="5" spans="3:15" s="151" customFormat="1" ht="18" customHeight="1" x14ac:dyDescent="0.25">
      <c r="C5" s="281" t="s">
        <v>228</v>
      </c>
      <c r="D5" s="281"/>
      <c r="E5" s="332" t="str">
        <f>config!AL7 &amp; "-arm " &amp; config!C10</f>
        <v>3-arm mini-roundabout</v>
      </c>
      <c r="F5" s="332"/>
      <c r="G5" s="332"/>
      <c r="H5" s="332"/>
      <c r="I5" s="332"/>
      <c r="J5" s="332"/>
      <c r="K5" s="332"/>
      <c r="L5" s="150"/>
      <c r="M5" s="150"/>
      <c r="N5" s="150"/>
      <c r="O5" s="150"/>
    </row>
    <row r="6" spans="3:15" s="151" customFormat="1" ht="18" customHeight="1" x14ac:dyDescent="0.25">
      <c r="C6" s="281" t="s">
        <v>227</v>
      </c>
      <c r="D6" s="281"/>
      <c r="E6" s="336">
        <f>IF( config!C6 &lt;&gt; "", config!C6, "UNDEFINED" )</f>
        <v>45946</v>
      </c>
      <c r="F6" s="336"/>
      <c r="G6" s="336"/>
      <c r="H6" s="336"/>
      <c r="I6" s="336"/>
      <c r="J6" s="336"/>
      <c r="K6" s="336"/>
    </row>
    <row r="7" spans="3:15" s="151" customFormat="1" ht="18" customHeight="1" x14ac:dyDescent="0.25">
      <c r="C7" s="283" t="s">
        <v>123</v>
      </c>
      <c r="D7" s="281"/>
      <c r="E7" s="332" t="s">
        <v>231</v>
      </c>
      <c r="F7" s="332"/>
      <c r="G7" s="332"/>
      <c r="H7" s="332"/>
      <c r="I7" s="332"/>
      <c r="J7" s="332"/>
      <c r="K7" s="332"/>
    </row>
    <row r="8" spans="3:15" s="151" customFormat="1" ht="18" customHeight="1" x14ac:dyDescent="0.25">
      <c r="C8" s="283" t="s">
        <v>119</v>
      </c>
      <c r="D8" s="248"/>
      <c r="E8" s="337" t="str">
        <f>N16</f>
        <v>30mph</v>
      </c>
      <c r="F8" s="337"/>
      <c r="G8" s="337"/>
      <c r="H8" s="337"/>
      <c r="I8" s="337"/>
      <c r="J8" s="337"/>
      <c r="K8" s="337"/>
    </row>
    <row r="9" spans="3:15" s="151" customFormat="1" ht="18" customHeight="1" x14ac:dyDescent="0.25">
      <c r="C9" s="283" t="s">
        <v>229</v>
      </c>
      <c r="D9" s="248"/>
      <c r="E9" s="337" t="s">
        <v>230</v>
      </c>
      <c r="F9" s="337"/>
      <c r="G9" s="337"/>
      <c r="H9" s="337"/>
      <c r="I9" s="337"/>
      <c r="J9" s="337"/>
      <c r="K9" s="337"/>
    </row>
    <row r="10" spans="3:15" ht="17.25" customHeight="1" x14ac:dyDescent="0.25">
      <c r="C10" s="281" t="s">
        <v>173</v>
      </c>
      <c r="D10" s="280"/>
      <c r="E10" s="337" t="str">
        <f>IF( config!C11 &lt;&gt; "", config!C11, "UNDEFINED" )</f>
        <v>Overcast, max 16°C</v>
      </c>
      <c r="F10" s="337"/>
      <c r="G10" s="337"/>
      <c r="H10" s="337"/>
      <c r="I10" s="337"/>
      <c r="J10" s="337"/>
      <c r="K10" s="337"/>
    </row>
    <row r="11" spans="3:15" ht="15.75" x14ac:dyDescent="0.25">
      <c r="C11" s="279"/>
      <c r="D11" s="279"/>
      <c r="E11" s="279"/>
      <c r="F11" s="30"/>
      <c r="G11" s="30"/>
      <c r="H11" s="30"/>
      <c r="I11" s="30"/>
    </row>
    <row r="12" spans="3:15" ht="15.75" thickBot="1" x14ac:dyDescent="0.3"/>
    <row r="13" spans="3:15" ht="46.5" customHeight="1" x14ac:dyDescent="0.25">
      <c r="C13" s="338" t="s">
        <v>144</v>
      </c>
      <c r="D13" s="339"/>
      <c r="E13" s="339"/>
      <c r="F13" s="339"/>
      <c r="G13" s="339"/>
      <c r="H13" s="339"/>
      <c r="I13" s="339"/>
      <c r="J13" s="339"/>
      <c r="K13" s="340"/>
      <c r="M13" s="312" t="str">
        <f>"A "&amp;config!AL4&amp;"hr survey, commencing at "&amp;TEXT(config!C7,"hh:mm")&amp;" on "&amp;TEXT(config!C6,"ddd dd mmm yyyy")&amp;", recorded a total of "&amp;TEXT('15MIN'!CF439, "#,###")&amp;" vehicle movements in "&amp;config!AL10&amp;" classes at the "&amp;config!AL7&amp;"-arm junction."</f>
        <v>A 13hr survey, commencing at 06:00 on Thu 16 Oct 2025, recorded a total of 13,124 vehicle movements in 9 classes at the 3-arm junction.</v>
      </c>
      <c r="N13" s="312"/>
      <c r="O13" s="312"/>
    </row>
    <row r="14" spans="3:15" ht="46.5" customHeight="1" x14ac:dyDescent="0.25">
      <c r="C14" s="341"/>
      <c r="D14" s="342"/>
      <c r="E14" s="342"/>
      <c r="F14" s="342"/>
      <c r="G14" s="342"/>
      <c r="H14" s="342"/>
      <c r="I14" s="342"/>
      <c r="J14" s="342"/>
      <c r="K14" s="343"/>
      <c r="M14" s="312"/>
      <c r="N14" s="312"/>
      <c r="O14" s="312"/>
    </row>
    <row r="15" spans="3:15" ht="18" customHeight="1" x14ac:dyDescent="0.25">
      <c r="C15" s="341"/>
      <c r="D15" s="342"/>
      <c r="E15" s="342"/>
      <c r="F15" s="342"/>
      <c r="G15" s="342"/>
      <c r="H15" s="342"/>
      <c r="I15" s="342"/>
      <c r="J15" s="342"/>
      <c r="K15" s="343"/>
      <c r="M15" s="335"/>
      <c r="N15" s="335"/>
      <c r="O15" s="335"/>
    </row>
    <row r="16" spans="3:15" ht="18" customHeight="1" x14ac:dyDescent="0.25">
      <c r="C16" s="341"/>
      <c r="D16" s="342"/>
      <c r="E16" s="342"/>
      <c r="F16" s="342"/>
      <c r="G16" s="342"/>
      <c r="H16" s="342"/>
      <c r="I16" s="342"/>
      <c r="J16" s="342"/>
      <c r="K16" s="343"/>
      <c r="M16" s="125" t="s">
        <v>119</v>
      </c>
      <c r="N16" s="334" t="str">
        <f>IF( config!C9&lt;&gt;"", config!C9 &amp; "mph", "UNDEFINED" )</f>
        <v>30mph</v>
      </c>
      <c r="O16" s="334"/>
    </row>
    <row r="17" spans="2:15" ht="18" customHeight="1" x14ac:dyDescent="0.25">
      <c r="C17" s="341"/>
      <c r="D17" s="342"/>
      <c r="E17" s="342"/>
      <c r="F17" s="342"/>
      <c r="G17" s="342"/>
      <c r="H17" s="342"/>
      <c r="I17" s="342"/>
      <c r="J17" s="342"/>
      <c r="K17" s="343"/>
      <c r="M17" s="126" t="s">
        <v>29</v>
      </c>
      <c r="N17" s="333" t="str">
        <f>IF( config!C20 &lt;&gt; "", config!C20, "UNDEFINED" )</f>
        <v>588583, 200500</v>
      </c>
      <c r="O17" s="333"/>
    </row>
    <row r="18" spans="2:15" ht="18" customHeight="1" x14ac:dyDescent="0.25">
      <c r="C18" s="341"/>
      <c r="D18" s="342"/>
      <c r="E18" s="342"/>
      <c r="F18" s="342"/>
      <c r="G18" s="342"/>
      <c r="H18" s="342"/>
      <c r="I18" s="342"/>
      <c r="J18" s="342"/>
      <c r="K18" s="343"/>
      <c r="M18" s="127" t="s">
        <v>40</v>
      </c>
      <c r="N18" s="333" t="str">
        <f>IF(config!C21&lt;&gt;"", HYPERLINK("https://maps.google.co.uk/maps?f=q&amp;hl=en&amp;q="&amp;config!C21&amp;"&amp;ie=UTF8&amp;z=16", config!C21), "UNDEFINED")</f>
        <v>51.671608, 0.725868</v>
      </c>
      <c r="O18" s="333"/>
    </row>
    <row r="19" spans="2:15" ht="18" customHeight="1" x14ac:dyDescent="0.25">
      <c r="C19" s="341"/>
      <c r="D19" s="342"/>
      <c r="E19" s="342"/>
      <c r="F19" s="342"/>
      <c r="G19" s="342"/>
      <c r="H19" s="342"/>
      <c r="I19" s="342"/>
      <c r="J19" s="342"/>
      <c r="K19" s="343"/>
      <c r="M19" s="127" t="s">
        <v>209</v>
      </c>
      <c r="N19" s="333" t="str">
        <f>IF( config!C12 &lt;&gt; "", config!C12, "UNDEFINED" )</f>
        <v>CM3 6JX</v>
      </c>
      <c r="O19" s="333"/>
    </row>
    <row r="20" spans="2:15" ht="18" customHeight="1" x14ac:dyDescent="0.25">
      <c r="C20" s="341"/>
      <c r="D20" s="342"/>
      <c r="E20" s="342"/>
      <c r="F20" s="342"/>
      <c r="G20" s="342"/>
      <c r="H20" s="342"/>
      <c r="I20" s="342"/>
      <c r="J20" s="342"/>
      <c r="K20" s="343"/>
      <c r="M20" s="312"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17 cyclists were recorded, 0.13% of the total volume. 
3.66% of the total volume consists of rigid and articulated HGVs.
Steeple Rd closed. 
The AM peak was in the 15min period commencing at 08:30, whilst the PM peak was 17:15
The busiest route over 13hrs was between B1018 The Street (W) and B1018 Burnham Rd (S) (see matrices). 
ENTRY refers to entering the junction, EXITING refers to vehicles leaving the junction area.</v>
      </c>
      <c r="N20" s="312"/>
      <c r="O20" s="312"/>
    </row>
    <row r="21" spans="2:15" ht="47.25" customHeight="1" x14ac:dyDescent="0.25">
      <c r="C21" s="341"/>
      <c r="D21" s="342"/>
      <c r="E21" s="342"/>
      <c r="F21" s="342"/>
      <c r="G21" s="342"/>
      <c r="H21" s="342"/>
      <c r="I21" s="342"/>
      <c r="J21" s="342"/>
      <c r="K21" s="343"/>
      <c r="M21" s="312"/>
      <c r="N21" s="312"/>
      <c r="O21" s="312"/>
    </row>
    <row r="22" spans="2:15" ht="47.25" customHeight="1" x14ac:dyDescent="0.25">
      <c r="C22" s="341"/>
      <c r="D22" s="342"/>
      <c r="E22" s="342"/>
      <c r="F22" s="342"/>
      <c r="G22" s="342"/>
      <c r="H22" s="342"/>
      <c r="I22" s="342"/>
      <c r="J22" s="342"/>
      <c r="K22" s="343"/>
      <c r="M22" s="312"/>
      <c r="N22" s="312"/>
      <c r="O22" s="312"/>
    </row>
    <row r="23" spans="2:15" ht="47.25" customHeight="1" x14ac:dyDescent="0.25">
      <c r="C23" s="341"/>
      <c r="D23" s="342"/>
      <c r="E23" s="342"/>
      <c r="F23" s="342"/>
      <c r="G23" s="342"/>
      <c r="H23" s="342"/>
      <c r="I23" s="342"/>
      <c r="J23" s="342"/>
      <c r="K23" s="343"/>
      <c r="M23" s="312"/>
      <c r="N23" s="312"/>
      <c r="O23" s="312"/>
    </row>
    <row r="24" spans="2:15" ht="47.25" customHeight="1" thickBot="1" x14ac:dyDescent="0.3">
      <c r="C24" s="344"/>
      <c r="D24" s="345"/>
      <c r="E24" s="345"/>
      <c r="F24" s="345"/>
      <c r="G24" s="345"/>
      <c r="H24" s="345"/>
      <c r="I24" s="345"/>
      <c r="J24" s="345"/>
      <c r="K24" s="346"/>
      <c r="M24" s="312"/>
      <c r="N24" s="312"/>
      <c r="O24" s="312"/>
    </row>
    <row r="25" spans="2:15" ht="60" customHeight="1" x14ac:dyDescent="0.25">
      <c r="C25" s="391" t="s">
        <v>41</v>
      </c>
      <c r="D25" s="391"/>
      <c r="E25" s="391"/>
      <c r="F25" s="391"/>
      <c r="G25" s="391"/>
      <c r="H25" s="391"/>
      <c r="I25" s="391"/>
      <c r="J25" s="391"/>
      <c r="K25" s="391"/>
      <c r="M25" s="312"/>
      <c r="N25" s="312"/>
      <c r="O25" s="312"/>
    </row>
    <row r="26" spans="2:15" ht="26.25" customHeight="1" x14ac:dyDescent="0.5">
      <c r="C26" s="31" t="s">
        <v>42</v>
      </c>
      <c r="D26" s="32"/>
      <c r="E26" s="32"/>
      <c r="F26" s="32"/>
      <c r="G26" s="32"/>
      <c r="H26" s="32"/>
      <c r="I26" s="32"/>
      <c r="J26" s="33"/>
      <c r="K26" s="33"/>
      <c r="M26" s="312"/>
      <c r="N26" s="312"/>
      <c r="O26" s="312"/>
    </row>
    <row r="27" spans="2:15" ht="20.25" customHeight="1" x14ac:dyDescent="0.5">
      <c r="C27" s="34"/>
      <c r="D27" s="35"/>
      <c r="E27" s="35"/>
      <c r="F27" s="35"/>
      <c r="G27" s="35"/>
      <c r="H27" s="35"/>
      <c r="I27" s="35"/>
      <c r="M27" s="312"/>
      <c r="N27" s="312"/>
      <c r="O27" s="312"/>
    </row>
    <row r="28" spans="2:15" s="157" customFormat="1" ht="18.75" customHeight="1" x14ac:dyDescent="0.3">
      <c r="C28" s="307"/>
      <c r="D28" s="288"/>
      <c r="E28" s="288"/>
      <c r="F28" s="288"/>
      <c r="G28" s="288"/>
      <c r="H28" s="288"/>
      <c r="I28" s="288"/>
      <c r="J28" s="288"/>
      <c r="K28" s="181"/>
      <c r="M28" s="312"/>
      <c r="N28" s="312"/>
      <c r="O28" s="312"/>
    </row>
    <row r="29" spans="2:15" s="157" customFormat="1" ht="18.75" customHeight="1" x14ac:dyDescent="0.3">
      <c r="C29" s="308"/>
      <c r="D29" s="288"/>
      <c r="E29" s="288"/>
      <c r="F29" s="288"/>
      <c r="G29" s="288"/>
      <c r="H29" s="309" t="s">
        <v>239</v>
      </c>
      <c r="I29" s="310"/>
      <c r="J29" s="311" t="s">
        <v>240</v>
      </c>
      <c r="K29" s="181"/>
      <c r="M29" s="312"/>
      <c r="N29" s="312"/>
      <c r="O29" s="312"/>
    </row>
    <row r="30" spans="2:15" s="157" customFormat="1" ht="18.75" x14ac:dyDescent="0.3">
      <c r="C30" s="289" t="str">
        <f>IF(config!C14&lt;&gt;"", config!B14,"")</f>
        <v>ARM A</v>
      </c>
      <c r="D30" s="313" t="str">
        <f ca="1">IF(C30&lt;&gt;"", config!AP4, "")</f>
        <v>B1018 The Street (W)</v>
      </c>
      <c r="E30" s="313"/>
      <c r="F30" s="313"/>
      <c r="G30" s="313"/>
      <c r="H30" s="298">
        <f>IF(C30&lt;&gt;"", '60MIN'!CF28, "")</f>
        <v>6572</v>
      </c>
      <c r="I30" s="299" t="str">
        <f>IF(C30&lt;&gt;"", config!AH4, "")</f>
        <v>→</v>
      </c>
      <c r="J30" s="300">
        <f>IF(C30&lt;&gt;"", '60MIN'!L166, "")</f>
        <v>6554</v>
      </c>
      <c r="K30" s="301" t="str">
        <f>IF(C30&lt;&gt;"", config!AF4, "")</f>
        <v>←</v>
      </c>
      <c r="M30" s="312"/>
      <c r="N30" s="312"/>
      <c r="O30" s="312"/>
    </row>
    <row r="31" spans="2:15" s="157" customFormat="1" ht="18.75" customHeight="1" x14ac:dyDescent="0.3">
      <c r="B31" s="287"/>
      <c r="C31" s="290" t="str">
        <f>IF(config!C15&lt;&gt;"", config!B15,"")</f>
        <v>ARM B</v>
      </c>
      <c r="D31" s="313" t="str">
        <f ca="1">IF(C31&lt;&gt;"", config!AP5, "")</f>
        <v>Steeple Rd (E)</v>
      </c>
      <c r="E31" s="313"/>
      <c r="F31" s="313"/>
      <c r="G31" s="313"/>
      <c r="H31" s="298">
        <f>IF(C31&lt;&gt;"", '60MIN'!CF51, "")</f>
        <v>8</v>
      </c>
      <c r="I31" s="299" t="str">
        <f>IF(C31&lt;&gt;"", config!AH5, "")</f>
        <v>←</v>
      </c>
      <c r="J31" s="300">
        <f>IF(C31&lt;&gt;"", '60MIN'!X166, "")</f>
        <v>14</v>
      </c>
      <c r="K31" s="301" t="str">
        <f>IF(C31&lt;&gt;"", config!AF5, "")</f>
        <v>→</v>
      </c>
      <c r="M31" s="312"/>
      <c r="N31" s="312"/>
      <c r="O31" s="312"/>
    </row>
    <row r="32" spans="2:15" s="157" customFormat="1" ht="18.75" x14ac:dyDescent="0.3">
      <c r="B32" s="287"/>
      <c r="C32" s="291" t="str">
        <f>IF(config!C16&lt;&gt;"", config!B16,"")</f>
        <v>ARM C</v>
      </c>
      <c r="D32" s="313" t="str">
        <f ca="1">IF(C32&lt;&gt;"", config!AP6, "")</f>
        <v>B1018 Burnham Rd (S)</v>
      </c>
      <c r="E32" s="313"/>
      <c r="F32" s="313"/>
      <c r="G32" s="313"/>
      <c r="H32" s="298">
        <f>IF(C32&lt;&gt;"", '60MIN'!CF74, "")</f>
        <v>6544</v>
      </c>
      <c r="I32" s="299" t="str">
        <f>IF(C32&lt;&gt;"", config!AH6, "")</f>
        <v>↑</v>
      </c>
      <c r="J32" s="300">
        <f>IF(C32&lt;&gt;"", '60MIN'!AJ166, "")</f>
        <v>6556</v>
      </c>
      <c r="K32" s="301" t="str">
        <f>IF(C32&lt;&gt;"", config!AF6, "")</f>
        <v>↓</v>
      </c>
      <c r="M32" s="312"/>
      <c r="N32" s="312"/>
      <c r="O32" s="312"/>
    </row>
    <row r="33" spans="2:15" s="157" customFormat="1" ht="18.75" x14ac:dyDescent="0.3">
      <c r="B33" s="287"/>
      <c r="C33" s="292" t="str">
        <f>IF(config!C17&lt;&gt;"", config!B17,"")</f>
        <v/>
      </c>
      <c r="D33" s="313" t="str">
        <f>IF(C33&lt;&gt;"", config!AP7, "")</f>
        <v/>
      </c>
      <c r="E33" s="313"/>
      <c r="F33" s="313"/>
      <c r="G33" s="313"/>
      <c r="H33" s="298" t="str">
        <f>IF(C33&lt;&gt;"", '60MIN'!CF97, "")</f>
        <v/>
      </c>
      <c r="I33" s="299" t="str">
        <f>IF(C33&lt;&gt;"", config!AH7, "")</f>
        <v/>
      </c>
      <c r="J33" s="300" t="str">
        <f>IF(C33&lt;&gt;"", '60MIN'!AV166, "")</f>
        <v/>
      </c>
      <c r="K33" s="301" t="str">
        <f>IF(C33&lt;&gt;"", config!AF7, "")</f>
        <v/>
      </c>
      <c r="M33" s="312"/>
      <c r="N33" s="312"/>
      <c r="O33" s="312"/>
    </row>
    <row r="34" spans="2:15" s="157" customFormat="1" ht="18.75" x14ac:dyDescent="0.3">
      <c r="B34" s="287"/>
      <c r="C34" s="293" t="str">
        <f>IF(config!C18&lt;&gt;"", config!B18,"")</f>
        <v/>
      </c>
      <c r="D34" s="313" t="str">
        <f>IF(C34&lt;&gt;"", config!AP8, "")</f>
        <v/>
      </c>
      <c r="E34" s="313"/>
      <c r="F34" s="313"/>
      <c r="G34" s="313"/>
      <c r="H34" s="298" t="str">
        <f>IF(C34&lt;&gt;"", '60MIN'!CF120, "")</f>
        <v/>
      </c>
      <c r="I34" s="299" t="str">
        <f>IF(C34&lt;&gt;"", config!AH8, "")</f>
        <v/>
      </c>
      <c r="J34" s="300" t="str">
        <f>IF(C34&lt;&gt;"", '60MIN'!BH166, "")</f>
        <v/>
      </c>
      <c r="K34" s="301" t="str">
        <f>IF(C34&lt;&gt;"", config!AF8, "")</f>
        <v/>
      </c>
      <c r="M34" s="312"/>
      <c r="N34" s="312"/>
      <c r="O34" s="312"/>
    </row>
    <row r="35" spans="2:15" s="157" customFormat="1" ht="18.75" x14ac:dyDescent="0.3">
      <c r="B35" s="287"/>
      <c r="C35" s="294" t="str">
        <f>IF(config!C19&lt;&gt;"", config!B19,"")</f>
        <v/>
      </c>
      <c r="D35" s="313" t="str">
        <f>IF(C35&lt;&gt;"", config!AP9, "")</f>
        <v/>
      </c>
      <c r="E35" s="313"/>
      <c r="F35" s="313"/>
      <c r="G35" s="313"/>
      <c r="H35" s="302" t="str">
        <f>IF(C35&lt;&gt;"", '60MIN'!CF143, "")</f>
        <v/>
      </c>
      <c r="I35" s="303" t="str">
        <f>IF(C35&lt;&gt;"", config!AH9, "")</f>
        <v/>
      </c>
      <c r="J35" s="304" t="str">
        <f>IF(C35&lt;&gt;"", '60MIN'!BT166, "")</f>
        <v/>
      </c>
      <c r="K35" s="305" t="str">
        <f>IF(C35&lt;&gt;"", config!AF9, "")</f>
        <v/>
      </c>
      <c r="M35" s="312"/>
      <c r="N35" s="312"/>
      <c r="O35" s="312"/>
    </row>
    <row r="36" spans="2:15" s="157" customFormat="1" ht="18.75" x14ac:dyDescent="0.3">
      <c r="B36" s="287"/>
      <c r="D36" s="150"/>
      <c r="E36" s="150"/>
      <c r="F36" s="150"/>
      <c r="G36" s="150"/>
      <c r="H36" s="295">
        <f>SUM(H30:H35)</f>
        <v>13124</v>
      </c>
      <c r="I36" s="296"/>
      <c r="J36" s="297">
        <f>SUM(J30:J35)</f>
        <v>13124</v>
      </c>
      <c r="K36" s="181"/>
      <c r="M36" s="312"/>
      <c r="N36" s="312"/>
      <c r="O36" s="312"/>
    </row>
    <row r="37" spans="2:15" s="157" customFormat="1" ht="18.75" x14ac:dyDescent="0.3">
      <c r="C37" s="284"/>
      <c r="D37" s="89"/>
      <c r="E37" s="89"/>
      <c r="F37" s="89"/>
      <c r="G37" s="89"/>
      <c r="H37" s="89"/>
      <c r="I37" s="89"/>
      <c r="J37" s="306"/>
      <c r="K37" s="181"/>
      <c r="M37" s="312"/>
      <c r="N37" s="312"/>
      <c r="O37" s="312"/>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57" t="str">
        <f>config!AH4</f>
        <v>→</v>
      </c>
      <c r="K40" s="358"/>
      <c r="M40" s="312" t="str">
        <f>UPPER(config!C14)&amp;": entries at arm A (above the axis) against exits (below) for the survey duration."
&amp; CHAR(10) &amp; CHAR(10) &amp;
TEXT(config!AH27, "0.0%") &amp; " of all inbound movements, and " &amp; TEXT(config!AI27, "0.0%") &amp; " of all outbound movements."</f>
        <v>B1018 THE STREET: entries at arm A (above the axis) against exits (below) for the survey duration.
50.1% of all inbound movements, and 49.9% of all outbound movements.</v>
      </c>
      <c r="N40" s="312"/>
      <c r="O40" s="312"/>
    </row>
    <row r="41" spans="2:15" s="157" customFormat="1" ht="18.75" x14ac:dyDescent="0.3">
      <c r="C41"/>
      <c r="D41"/>
      <c r="E41"/>
      <c r="F41"/>
      <c r="G41"/>
      <c r="H41"/>
      <c r="I41"/>
      <c r="J41" s="359"/>
      <c r="K41" s="360"/>
      <c r="M41" s="312"/>
      <c r="N41" s="312"/>
      <c r="O41" s="312"/>
    </row>
    <row r="42" spans="2:15" s="157" customFormat="1" ht="31.5" x14ac:dyDescent="0.3">
      <c r="C42"/>
      <c r="D42"/>
      <c r="E42"/>
      <c r="F42"/>
      <c r="G42"/>
      <c r="H42"/>
      <c r="I42"/>
      <c r="J42" s="361" t="s">
        <v>175</v>
      </c>
      <c r="K42" s="362"/>
      <c r="M42" s="312"/>
      <c r="N42" s="312"/>
      <c r="O42" s="312"/>
    </row>
    <row r="43" spans="2:15" s="157" customFormat="1" ht="18.75" x14ac:dyDescent="0.3">
      <c r="C43"/>
      <c r="D43"/>
      <c r="E43"/>
      <c r="F43"/>
      <c r="G43"/>
      <c r="H43"/>
      <c r="I43"/>
      <c r="J43" s="363" t="str">
        <f>config!AF4</f>
        <v>←</v>
      </c>
      <c r="K43" s="364"/>
      <c r="M43" s="312"/>
      <c r="N43" s="312"/>
      <c r="O43" s="312"/>
    </row>
    <row r="44" spans="2:15" s="157" customFormat="1" ht="18.75" x14ac:dyDescent="0.3">
      <c r="C44"/>
      <c r="D44"/>
      <c r="E44"/>
      <c r="F44"/>
      <c r="G44"/>
      <c r="H44"/>
      <c r="I44"/>
      <c r="J44" s="365"/>
      <c r="K44" s="366"/>
      <c r="M44" s="312"/>
      <c r="N44" s="312"/>
      <c r="O44" s="312"/>
    </row>
    <row r="45" spans="2:15" s="157" customFormat="1" ht="18.75" x14ac:dyDescent="0.3">
      <c r="C45"/>
      <c r="D45"/>
      <c r="E45"/>
      <c r="F45"/>
      <c r="G45"/>
      <c r="H45"/>
      <c r="I45"/>
      <c r="J45"/>
      <c r="K45"/>
      <c r="M45" s="312"/>
      <c r="N45" s="312"/>
      <c r="O45" s="312"/>
    </row>
    <row r="46" spans="2:15" s="157" customFormat="1" ht="18.75" x14ac:dyDescent="0.3">
      <c r="C46"/>
      <c r="D46"/>
      <c r="E46"/>
      <c r="F46"/>
      <c r="G46"/>
      <c r="H46"/>
      <c r="I46"/>
      <c r="J46"/>
      <c r="K46"/>
      <c r="M46"/>
      <c r="N46"/>
      <c r="O46"/>
    </row>
    <row r="47" spans="2:15" s="157" customFormat="1" ht="18.75" x14ac:dyDescent="0.3">
      <c r="C47"/>
      <c r="D47"/>
      <c r="E47"/>
      <c r="F47"/>
      <c r="G47"/>
      <c r="H47"/>
      <c r="I47"/>
      <c r="J47" s="353" t="str">
        <f>config!AH5</f>
        <v>←</v>
      </c>
      <c r="K47" s="354"/>
      <c r="M47" s="312" t="str">
        <f>UPPER(config!C15)&amp;": entries at arm B (above the axis) against exits (below) for the survey duration."
&amp; CHAR(10) &amp; CHAR(10) &amp;
TEXT(config!AH28, "0.0%") &amp; " of all inbound movements, and " &amp; TEXT(config!AI28, "0.0%") &amp; " of all outbound movements."</f>
        <v>STEEPLE RD: entries at arm B (above the axis) against exits (below) for the survey duration.
0.1% of all inbound movements, and 0.1% of all outbound movements.</v>
      </c>
      <c r="N47" s="312"/>
      <c r="O47" s="312"/>
    </row>
    <row r="48" spans="2:15" ht="30" customHeight="1" x14ac:dyDescent="0.25">
      <c r="J48" s="355"/>
      <c r="K48" s="356"/>
      <c r="M48" s="312"/>
      <c r="N48" s="312"/>
      <c r="O48" s="312"/>
    </row>
    <row r="49" spans="10:15" ht="24" customHeight="1" x14ac:dyDescent="0.25">
      <c r="J49" s="379" t="s">
        <v>176</v>
      </c>
      <c r="K49" s="380"/>
      <c r="M49" s="312"/>
      <c r="N49" s="312"/>
      <c r="O49" s="312"/>
    </row>
    <row r="50" spans="10:15" ht="24" customHeight="1" x14ac:dyDescent="0.25">
      <c r="J50" s="375" t="str">
        <f>config!AF5</f>
        <v>→</v>
      </c>
      <c r="K50" s="376"/>
      <c r="M50" s="312"/>
      <c r="N50" s="312"/>
      <c r="O50" s="312"/>
    </row>
    <row r="51" spans="10:15" ht="24" customHeight="1" x14ac:dyDescent="0.25">
      <c r="J51" s="377"/>
      <c r="K51" s="378"/>
      <c r="M51" s="312"/>
      <c r="N51" s="312"/>
      <c r="O51" s="312"/>
    </row>
    <row r="52" spans="10:15" ht="24" customHeight="1" x14ac:dyDescent="0.25">
      <c r="M52" s="312"/>
      <c r="N52" s="312"/>
      <c r="O52" s="312"/>
    </row>
    <row r="53" spans="10:15" ht="24" customHeight="1" x14ac:dyDescent="0.25"/>
    <row r="54" spans="10:15" ht="24" customHeight="1" x14ac:dyDescent="0.25">
      <c r="J54" s="371" t="str">
        <f>config!AH6</f>
        <v>↑</v>
      </c>
      <c r="K54" s="372"/>
      <c r="M54" s="312" t="str">
        <f>UPPER(config!C16)&amp;": entries at arm C (above the axis) against exits (below) for the survey duration."
&amp; CHAR(10) &amp; CHAR(10) &amp;
TEXT(config!AH29, "0.0%") &amp; " of all inbound movements, and " &amp; TEXT(config!AI29, "0.0%") &amp; " of all outbound movements."</f>
        <v>B1018 BURNHAM RD: entries at arm C (above the axis) against exits (below) for the survey duration.
49.9% of all inbound movements, and 50.0% of all outbound movements.</v>
      </c>
      <c r="N54" s="312"/>
      <c r="O54" s="312"/>
    </row>
    <row r="55" spans="10:15" ht="24" customHeight="1" x14ac:dyDescent="0.25">
      <c r="J55" s="373"/>
      <c r="K55" s="374"/>
      <c r="M55" s="312"/>
      <c r="N55" s="312"/>
      <c r="O55" s="312"/>
    </row>
    <row r="56" spans="10:15" ht="24" customHeight="1" x14ac:dyDescent="0.25">
      <c r="J56" s="369" t="s">
        <v>177</v>
      </c>
      <c r="K56" s="370"/>
      <c r="M56" s="312"/>
      <c r="N56" s="312"/>
      <c r="O56" s="312"/>
    </row>
    <row r="57" spans="10:15" ht="24" customHeight="1" x14ac:dyDescent="0.25">
      <c r="J57" s="328" t="str">
        <f>config!AF6</f>
        <v>↓</v>
      </c>
      <c r="K57" s="329"/>
      <c r="M57" s="312"/>
      <c r="N57" s="312"/>
      <c r="O57" s="312"/>
    </row>
    <row r="58" spans="10:15" ht="24" customHeight="1" x14ac:dyDescent="0.25">
      <c r="J58" s="330"/>
      <c r="K58" s="331"/>
      <c r="M58" s="312"/>
      <c r="N58" s="312"/>
      <c r="O58" s="312"/>
    </row>
    <row r="59" spans="10:15" ht="24" customHeight="1" x14ac:dyDescent="0.25">
      <c r="M59" s="312"/>
      <c r="N59" s="312"/>
      <c r="O59" s="312"/>
    </row>
    <row r="60" spans="10:15" ht="24" hidden="1" customHeight="1" x14ac:dyDescent="0.25"/>
    <row r="61" spans="10:15" ht="24" hidden="1" customHeight="1" x14ac:dyDescent="0.25">
      <c r="J61" s="324" t="str">
        <f>config!AH7</f>
        <v/>
      </c>
      <c r="K61" s="325"/>
      <c r="M61" s="312"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12"/>
      <c r="O61" s="312"/>
    </row>
    <row r="62" spans="10:15" ht="24" hidden="1" customHeight="1" x14ac:dyDescent="0.25">
      <c r="J62" s="326"/>
      <c r="K62" s="327"/>
      <c r="M62" s="312"/>
      <c r="N62" s="312"/>
      <c r="O62" s="312"/>
    </row>
    <row r="63" spans="10:15" ht="24" hidden="1" customHeight="1" x14ac:dyDescent="0.25">
      <c r="J63" s="367" t="s">
        <v>178</v>
      </c>
      <c r="K63" s="368"/>
      <c r="M63" s="312"/>
      <c r="N63" s="312"/>
      <c r="O63" s="312"/>
    </row>
    <row r="64" spans="10:15" ht="24" hidden="1" customHeight="1" x14ac:dyDescent="0.25">
      <c r="J64" s="396" t="str">
        <f>config!AF7</f>
        <v/>
      </c>
      <c r="K64" s="397"/>
      <c r="M64" s="312"/>
      <c r="N64" s="312"/>
      <c r="O64" s="312"/>
    </row>
    <row r="65" spans="10:15" ht="24" hidden="1" customHeight="1" x14ac:dyDescent="0.25">
      <c r="J65" s="398"/>
      <c r="K65" s="399"/>
      <c r="M65" s="312"/>
      <c r="N65" s="312"/>
      <c r="O65" s="312"/>
    </row>
    <row r="66" spans="10:15" ht="24" hidden="1" customHeight="1" x14ac:dyDescent="0.25">
      <c r="M66" s="312"/>
      <c r="N66" s="312"/>
      <c r="O66" s="312"/>
    </row>
    <row r="67" spans="10:15" ht="24" hidden="1" customHeight="1" x14ac:dyDescent="0.25"/>
    <row r="68" spans="10:15" ht="24" hidden="1" customHeight="1" x14ac:dyDescent="0.25">
      <c r="J68" s="392" t="str">
        <f>config!AH8</f>
        <v/>
      </c>
      <c r="K68" s="393"/>
      <c r="M68" s="312"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12"/>
      <c r="O68" s="312"/>
    </row>
    <row r="69" spans="10:15" ht="24" hidden="1" customHeight="1" x14ac:dyDescent="0.25">
      <c r="J69" s="394"/>
      <c r="K69" s="395"/>
      <c r="M69" s="312"/>
      <c r="N69" s="312"/>
      <c r="O69" s="312"/>
    </row>
    <row r="70" spans="10:15" ht="24" hidden="1" customHeight="1" x14ac:dyDescent="0.25">
      <c r="J70" s="322" t="s">
        <v>150</v>
      </c>
      <c r="K70" s="323"/>
      <c r="M70" s="312"/>
      <c r="N70" s="312"/>
      <c r="O70" s="312"/>
    </row>
    <row r="71" spans="10:15" ht="24" hidden="1" customHeight="1" x14ac:dyDescent="0.25">
      <c r="J71" s="318" t="str">
        <f>config!AF8</f>
        <v/>
      </c>
      <c r="K71" s="319"/>
      <c r="M71" s="312"/>
      <c r="N71" s="312"/>
      <c r="O71" s="312"/>
    </row>
    <row r="72" spans="10:15" ht="24" hidden="1" customHeight="1" x14ac:dyDescent="0.25">
      <c r="J72" s="320"/>
      <c r="K72" s="321"/>
      <c r="M72" s="312"/>
      <c r="N72" s="312"/>
      <c r="O72" s="312"/>
    </row>
    <row r="73" spans="10:15" ht="24" hidden="1" customHeight="1" x14ac:dyDescent="0.25">
      <c r="M73" s="312"/>
      <c r="N73" s="312"/>
      <c r="O73" s="312"/>
    </row>
    <row r="74" spans="10:15" ht="24" hidden="1" customHeight="1" x14ac:dyDescent="0.25"/>
    <row r="75" spans="10:15" ht="24" hidden="1" customHeight="1" x14ac:dyDescent="0.25">
      <c r="J75" s="314" t="str">
        <f>config!AH9</f>
        <v/>
      </c>
      <c r="K75" s="315"/>
      <c r="M75" s="312"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12"/>
      <c r="O75" s="312"/>
    </row>
    <row r="76" spans="10:15" ht="24" hidden="1" customHeight="1" x14ac:dyDescent="0.25">
      <c r="J76" s="316"/>
      <c r="K76" s="317"/>
      <c r="M76" s="312"/>
      <c r="N76" s="312"/>
      <c r="O76" s="312"/>
    </row>
    <row r="77" spans="10:15" ht="24" hidden="1" customHeight="1" x14ac:dyDescent="0.25">
      <c r="J77" s="351" t="s">
        <v>179</v>
      </c>
      <c r="K77" s="352"/>
      <c r="M77" s="312"/>
      <c r="N77" s="312"/>
      <c r="O77" s="312"/>
    </row>
    <row r="78" spans="10:15" ht="24" hidden="1" customHeight="1" x14ac:dyDescent="0.25">
      <c r="J78" s="347" t="str">
        <f>config!AF9</f>
        <v/>
      </c>
      <c r="K78" s="348"/>
      <c r="M78" s="312"/>
      <c r="N78" s="312"/>
      <c r="O78" s="312"/>
    </row>
    <row r="79" spans="10:15" ht="24" hidden="1" customHeight="1" x14ac:dyDescent="0.25">
      <c r="J79" s="349"/>
      <c r="K79" s="350"/>
      <c r="M79" s="312"/>
      <c r="N79" s="312"/>
      <c r="O79" s="312"/>
    </row>
    <row r="80" spans="10:15" ht="24" hidden="1" customHeight="1" x14ac:dyDescent="0.25">
      <c r="M80" s="312"/>
      <c r="N80" s="312"/>
      <c r="O80" s="312"/>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12"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12"/>
      <c r="E84" s="312"/>
      <c r="F84" s="312"/>
      <c r="G84" s="312"/>
      <c r="H84" s="312"/>
      <c r="I84" s="312"/>
      <c r="J84" s="312"/>
      <c r="K84" s="312"/>
      <c r="L84" s="312"/>
      <c r="M84" s="312"/>
      <c r="N84" s="244"/>
      <c r="O84" s="244"/>
    </row>
    <row r="85" spans="3:15" ht="24" customHeight="1" x14ac:dyDescent="0.25">
      <c r="C85" s="37" t="s">
        <v>45</v>
      </c>
      <c r="E85" s="35"/>
      <c r="G85" s="35"/>
      <c r="H85" s="35"/>
      <c r="I85" s="35"/>
    </row>
    <row r="86" spans="3:15" ht="75" customHeight="1" x14ac:dyDescent="0.25">
      <c r="C86" s="382" t="s">
        <v>46</v>
      </c>
      <c r="D86" s="382"/>
      <c r="E86" s="382"/>
      <c r="F86" s="382"/>
      <c r="G86" s="382"/>
      <c r="H86" s="382"/>
      <c r="I86" s="382"/>
      <c r="J86" s="382"/>
      <c r="K86" s="382"/>
      <c r="L86" s="382"/>
      <c r="M86" s="382"/>
      <c r="N86" s="246"/>
      <c r="O86" s="246"/>
    </row>
    <row r="87" spans="3:15" ht="24" customHeight="1" x14ac:dyDescent="0.25">
      <c r="C87" s="36" t="s">
        <v>47</v>
      </c>
      <c r="D87" s="35"/>
      <c r="E87" s="35"/>
      <c r="F87" s="35"/>
      <c r="G87" s="35"/>
      <c r="H87" s="35"/>
      <c r="I87" s="35"/>
    </row>
    <row r="88" spans="3:15" ht="60" customHeight="1" x14ac:dyDescent="0.25">
      <c r="C88" s="382" t="s">
        <v>48</v>
      </c>
      <c r="D88" s="382"/>
      <c r="E88" s="382"/>
      <c r="F88" s="382"/>
      <c r="G88" s="382"/>
      <c r="H88" s="382"/>
      <c r="I88" s="382"/>
      <c r="J88" s="382"/>
      <c r="K88" s="382"/>
      <c r="L88" s="382"/>
      <c r="M88" s="382"/>
      <c r="N88" s="246"/>
      <c r="O88" s="246"/>
    </row>
    <row r="89" spans="3:15" ht="24" customHeight="1" x14ac:dyDescent="0.25">
      <c r="C89" s="37" t="s">
        <v>49</v>
      </c>
      <c r="E89" s="35"/>
      <c r="G89" s="35"/>
      <c r="H89" s="35"/>
      <c r="I89" s="35"/>
    </row>
    <row r="90" spans="3:15" ht="59.25" customHeight="1" x14ac:dyDescent="0.25">
      <c r="C90" s="390" t="s">
        <v>50</v>
      </c>
      <c r="D90" s="390"/>
      <c r="E90" s="390"/>
      <c r="F90" s="390"/>
      <c r="G90" s="390"/>
      <c r="H90" s="390"/>
      <c r="I90" s="390"/>
      <c r="J90" s="390"/>
      <c r="K90" s="390"/>
      <c r="L90" s="390"/>
      <c r="M90" s="390"/>
      <c r="N90" s="245"/>
      <c r="O90" s="245"/>
    </row>
    <row r="91" spans="3:15" ht="25.5" customHeight="1" x14ac:dyDescent="0.25">
      <c r="C91" s="37" t="s">
        <v>51</v>
      </c>
      <c r="D91" s="38"/>
      <c r="E91" s="38"/>
      <c r="F91" s="38"/>
      <c r="G91" s="38"/>
      <c r="H91" s="37" t="s">
        <v>52</v>
      </c>
    </row>
    <row r="92" spans="3:15" ht="75" customHeight="1" x14ac:dyDescent="0.25">
      <c r="C92" s="390" t="s">
        <v>53</v>
      </c>
      <c r="D92" s="390"/>
      <c r="E92" s="390"/>
      <c r="F92" s="390"/>
      <c r="G92" s="38"/>
      <c r="H92" s="382" t="s">
        <v>54</v>
      </c>
      <c r="I92" s="382"/>
      <c r="J92" s="382"/>
      <c r="K92" s="382"/>
      <c r="L92" s="382"/>
      <c r="M92" s="382"/>
      <c r="N92" s="122"/>
    </row>
    <row r="93" spans="3:15" x14ac:dyDescent="0.25">
      <c r="C93" s="383" t="s">
        <v>136</v>
      </c>
      <c r="D93" s="383"/>
      <c r="E93" s="243" t="s">
        <v>137</v>
      </c>
      <c r="F93" s="383" t="s">
        <v>138</v>
      </c>
      <c r="G93" s="383"/>
      <c r="H93" s="383" t="s">
        <v>139</v>
      </c>
      <c r="I93" s="383"/>
      <c r="J93" s="383"/>
      <c r="K93" s="383"/>
      <c r="L93" s="383" t="s">
        <v>162</v>
      </c>
      <c r="M93" s="383"/>
      <c r="N93" s="84"/>
    </row>
    <row r="94" spans="3:15" ht="25.5" customHeight="1" x14ac:dyDescent="0.25">
      <c r="C94" s="381" t="s">
        <v>55</v>
      </c>
      <c r="D94" s="381"/>
      <c r="E94" s="177" t="s">
        <v>11</v>
      </c>
      <c r="F94" s="381" t="s">
        <v>56</v>
      </c>
      <c r="G94" s="381"/>
      <c r="H94" s="381" t="s">
        <v>57</v>
      </c>
      <c r="I94" s="381"/>
      <c r="J94" s="381"/>
      <c r="K94" s="381"/>
      <c r="L94" s="388" t="s">
        <v>128</v>
      </c>
      <c r="M94" s="388"/>
      <c r="N94" s="123"/>
    </row>
    <row r="95" spans="3:15" ht="60" customHeight="1" x14ac:dyDescent="0.25">
      <c r="C95" s="381" t="s">
        <v>58</v>
      </c>
      <c r="D95" s="381"/>
      <c r="E95" s="177" t="s">
        <v>12</v>
      </c>
      <c r="F95" s="381" t="s">
        <v>59</v>
      </c>
      <c r="G95" s="381"/>
      <c r="H95" s="381" t="s">
        <v>60</v>
      </c>
      <c r="I95" s="381"/>
      <c r="J95" s="381"/>
      <c r="K95" s="381"/>
      <c r="L95" s="388"/>
      <c r="M95" s="388"/>
      <c r="N95" s="123"/>
    </row>
    <row r="96" spans="3:15" ht="60" customHeight="1" x14ac:dyDescent="0.25">
      <c r="C96" s="386" t="s">
        <v>61</v>
      </c>
      <c r="D96" s="386"/>
      <c r="E96" s="177" t="s">
        <v>13</v>
      </c>
      <c r="F96" s="386" t="s">
        <v>62</v>
      </c>
      <c r="G96" s="386"/>
      <c r="H96" s="386" t="s">
        <v>63</v>
      </c>
      <c r="I96" s="386"/>
      <c r="J96" s="386"/>
      <c r="K96" s="386"/>
      <c r="L96" s="388" t="s">
        <v>129</v>
      </c>
      <c r="M96" s="388"/>
      <c r="N96" s="123"/>
    </row>
    <row r="97" spans="3:14" ht="60" customHeight="1" x14ac:dyDescent="0.25">
      <c r="C97" s="386" t="s">
        <v>64</v>
      </c>
      <c r="D97" s="386"/>
      <c r="E97" s="177" t="s">
        <v>14</v>
      </c>
      <c r="F97" s="386" t="s">
        <v>65</v>
      </c>
      <c r="G97" s="387"/>
      <c r="H97" s="386" t="s">
        <v>66</v>
      </c>
      <c r="I97" s="386"/>
      <c r="J97" s="386"/>
      <c r="K97" s="386"/>
      <c r="L97" s="388" t="s">
        <v>130</v>
      </c>
      <c r="M97" s="388"/>
      <c r="N97" s="123"/>
    </row>
    <row r="98" spans="3:14" ht="60" customHeight="1" x14ac:dyDescent="0.25">
      <c r="C98" s="386" t="s">
        <v>67</v>
      </c>
      <c r="D98" s="386"/>
      <c r="E98" s="177" t="s">
        <v>15</v>
      </c>
      <c r="F98" s="386" t="s">
        <v>68</v>
      </c>
      <c r="G98" s="387"/>
      <c r="H98" s="386" t="s">
        <v>69</v>
      </c>
      <c r="I98" s="386"/>
      <c r="J98" s="386"/>
      <c r="K98" s="386"/>
      <c r="L98" s="388" t="s">
        <v>131</v>
      </c>
      <c r="M98" s="388"/>
      <c r="N98" s="123"/>
    </row>
    <row r="99" spans="3:14" ht="60" customHeight="1" x14ac:dyDescent="0.25">
      <c r="C99" s="386" t="s">
        <v>70</v>
      </c>
      <c r="D99" s="386"/>
      <c r="E99" s="177" t="s">
        <v>16</v>
      </c>
      <c r="F99" s="386" t="s">
        <v>71</v>
      </c>
      <c r="G99" s="387"/>
      <c r="H99" s="386" t="s">
        <v>72</v>
      </c>
      <c r="I99" s="386"/>
      <c r="J99" s="386"/>
      <c r="K99" s="386"/>
      <c r="L99" s="388" t="s">
        <v>132</v>
      </c>
      <c r="M99" s="388"/>
      <c r="N99" s="123"/>
    </row>
    <row r="100" spans="3:14" ht="60" customHeight="1" x14ac:dyDescent="0.25">
      <c r="C100" s="386" t="s">
        <v>73</v>
      </c>
      <c r="D100" s="386"/>
      <c r="E100" s="177" t="s">
        <v>17</v>
      </c>
      <c r="F100" s="386" t="s">
        <v>74</v>
      </c>
      <c r="G100" s="387"/>
      <c r="H100" s="386" t="s">
        <v>75</v>
      </c>
      <c r="I100" s="386"/>
      <c r="J100" s="386"/>
      <c r="K100" s="386"/>
      <c r="L100" s="388" t="s">
        <v>133</v>
      </c>
      <c r="M100" s="388"/>
      <c r="N100" s="123"/>
    </row>
    <row r="101" spans="3:14" ht="60" customHeight="1" x14ac:dyDescent="0.25">
      <c r="C101" s="381" t="s">
        <v>76</v>
      </c>
      <c r="D101" s="381"/>
      <c r="E101" s="177" t="s">
        <v>18</v>
      </c>
      <c r="F101" s="381" t="s">
        <v>77</v>
      </c>
      <c r="G101" s="381"/>
      <c r="H101" s="381" t="s">
        <v>78</v>
      </c>
      <c r="I101" s="381"/>
      <c r="J101" s="381"/>
      <c r="K101" s="381"/>
      <c r="L101" s="388" t="s">
        <v>134</v>
      </c>
      <c r="M101" s="388"/>
      <c r="N101" s="123"/>
    </row>
    <row r="102" spans="3:14" ht="15" customHeight="1" x14ac:dyDescent="0.25">
      <c r="C102" s="386" t="s">
        <v>79</v>
      </c>
      <c r="D102" s="386"/>
      <c r="E102" s="177" t="s">
        <v>118</v>
      </c>
      <c r="F102" s="387" t="s">
        <v>80</v>
      </c>
      <c r="G102" s="387"/>
      <c r="H102" s="386" t="s">
        <v>81</v>
      </c>
      <c r="I102" s="386"/>
      <c r="J102" s="386"/>
      <c r="K102" s="386"/>
      <c r="L102" s="388" t="s">
        <v>135</v>
      </c>
      <c r="M102" s="388"/>
      <c r="N102" s="123"/>
    </row>
    <row r="103" spans="3:14" x14ac:dyDescent="0.25">
      <c r="C103" s="133"/>
      <c r="D103" s="133"/>
      <c r="E103" s="133"/>
      <c r="F103" s="133"/>
      <c r="G103" s="133"/>
      <c r="L103" s="123"/>
    </row>
    <row r="104" spans="3:14" x14ac:dyDescent="0.25">
      <c r="C104" s="130" t="s">
        <v>82</v>
      </c>
      <c r="D104" s="131"/>
      <c r="E104" s="384">
        <f>IF(config!C22="","UNDEFINED",config!C22)</f>
        <v>45960</v>
      </c>
      <c r="F104" s="384"/>
      <c r="G104" s="132" t="str">
        <f>config!G3</f>
        <v>v4.02</v>
      </c>
      <c r="H104" s="128"/>
      <c r="I104" s="129"/>
      <c r="J104" s="129"/>
      <c r="L104" s="123"/>
    </row>
    <row r="105" spans="3:14" x14ac:dyDescent="0.25">
      <c r="C105" s="385" t="str">
        <f ca="1">LEFT(config!C37, LEN(config!C37)-5)</f>
        <v>25356-48 . B1018 The Street + Steeple Rd LATCHINGDON . 16 OCT 2025 (JCT)</v>
      </c>
      <c r="D105" s="385"/>
      <c r="E105" s="385"/>
      <c r="F105" s="385"/>
      <c r="G105" s="385"/>
      <c r="H105" s="385"/>
      <c r="I105" s="385"/>
      <c r="J105" s="385"/>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TLxVfQHoS6iIQA/YHaBMOwfWijn1GrxhwAq2LrZjg1LYjBVMgWd/JnClkrnj7Oj5U8O//cgIats8uq8UFvg2GQ==" saltValue="qB6tRCnFGMiPVjAVIRmWcA==" spinCount="100000" sheet="1" objects="1" scenarios="1"/>
  <mergeCells count="94">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C95:D95"/>
    <mergeCell ref="F95:G95"/>
    <mergeCell ref="H95:K95"/>
    <mergeCell ref="C88:M88"/>
    <mergeCell ref="C86:M86"/>
    <mergeCell ref="L93:M93"/>
    <mergeCell ref="C94:D94"/>
    <mergeCell ref="F94:G94"/>
    <mergeCell ref="H94:K94"/>
    <mergeCell ref="E5:K5"/>
    <mergeCell ref="N18:O18"/>
    <mergeCell ref="N19:O19"/>
    <mergeCell ref="N16:O16"/>
    <mergeCell ref="M13:O15"/>
    <mergeCell ref="N17:O17"/>
    <mergeCell ref="E6:K6"/>
    <mergeCell ref="E10:K10"/>
    <mergeCell ref="E9:K9"/>
    <mergeCell ref="E8:K8"/>
    <mergeCell ref="E7:K7"/>
    <mergeCell ref="C13:K24"/>
    <mergeCell ref="M54:O59"/>
    <mergeCell ref="J75:K76"/>
    <mergeCell ref="J71:K72"/>
    <mergeCell ref="J70:K70"/>
    <mergeCell ref="J61:K62"/>
    <mergeCell ref="J57:K58"/>
    <mergeCell ref="M61:O66"/>
    <mergeCell ref="M68:O73"/>
    <mergeCell ref="M75:O80"/>
    <mergeCell ref="J78:K79"/>
    <mergeCell ref="J77:K77"/>
    <mergeCell ref="J63:K63"/>
    <mergeCell ref="J56:K56"/>
    <mergeCell ref="J54:K55"/>
    <mergeCell ref="M40:O45"/>
    <mergeCell ref="M47:O52"/>
    <mergeCell ref="D30:G30"/>
    <mergeCell ref="D35:G35"/>
    <mergeCell ref="D34:G34"/>
    <mergeCell ref="D33:G33"/>
    <mergeCell ref="D32:G32"/>
    <mergeCell ref="D31:G31"/>
    <mergeCell ref="M20:O37"/>
    <mergeCell ref="J47:K48"/>
    <mergeCell ref="J40:K41"/>
    <mergeCell ref="J42:K42"/>
    <mergeCell ref="J43:K44"/>
    <mergeCell ref="J50:K51"/>
    <mergeCell ref="J49:K49"/>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LATCHINGDON</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JCT48 - B1018 The Street / Steeple Rd, Latchingdon</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173</v>
      </c>
      <c r="D6" s="401"/>
      <c r="E6" s="401"/>
      <c r="F6" s="400" t="str">
        <f>IF(config!C11&lt;&gt;"",config!C11,"UNDEFINED")</f>
        <v>Overcast, max 16°C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B1018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B1018 The Street to B1018 The Street</v>
      </c>
      <c r="D12" s="224"/>
      <c r="E12" s="224"/>
      <c r="F12" s="224"/>
      <c r="G12" s="224"/>
      <c r="H12" s="224"/>
      <c r="I12" s="224"/>
      <c r="J12" s="224"/>
      <c r="K12" s="224"/>
      <c r="L12" s="224"/>
      <c r="O12" s="224" t="str">
        <f>config!C14&amp;" to "&amp;config!C15</f>
        <v>B1018 The Street to Steeple Rd</v>
      </c>
      <c r="P12" s="224"/>
      <c r="Q12" s="224"/>
      <c r="R12" s="224"/>
      <c r="S12" s="224"/>
      <c r="T12" s="224"/>
      <c r="U12" s="224"/>
      <c r="V12" s="224"/>
      <c r="W12" s="224"/>
      <c r="X12" s="224"/>
      <c r="Z12" s="30"/>
      <c r="AA12" s="224" t="str">
        <f>IF(config!C16&lt;&gt;"",config!C14&amp;" to "&amp;config!C16,"")</f>
        <v>B1018 The Street to B1018 Burnham Rd</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B1018 The Street</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0</v>
      </c>
      <c r="P15" s="272">
        <v>0</v>
      </c>
      <c r="Q15" s="272">
        <v>0</v>
      </c>
      <c r="R15" s="272">
        <v>0</v>
      </c>
      <c r="S15" s="272">
        <v>0</v>
      </c>
      <c r="T15" s="272">
        <v>0</v>
      </c>
      <c r="U15" s="272">
        <v>0</v>
      </c>
      <c r="V15" s="272">
        <v>0</v>
      </c>
      <c r="W15" s="277">
        <v>0</v>
      </c>
      <c r="X15" s="275">
        <f t="array" ref="X15">IF(ISBLANK(O15:W15),"",SUM(O15:W15))</f>
        <v>0</v>
      </c>
      <c r="Z15" s="25">
        <f>N15</f>
        <v>0.25</v>
      </c>
      <c r="AA15" s="272">
        <v>16</v>
      </c>
      <c r="AB15" s="272">
        <v>1</v>
      </c>
      <c r="AC15" s="272">
        <v>2</v>
      </c>
      <c r="AD15" s="272">
        <v>0</v>
      </c>
      <c r="AE15" s="272">
        <v>0</v>
      </c>
      <c r="AF15" s="272">
        <v>1</v>
      </c>
      <c r="AG15" s="272">
        <v>1</v>
      </c>
      <c r="AH15" s="272">
        <v>0</v>
      </c>
      <c r="AI15" s="277">
        <v>0</v>
      </c>
      <c r="AJ15" s="275">
        <f t="array" ref="AJ15">IF(ISBLANK(AA15:AI15),"",SUM(AA15:AI15))</f>
        <v>21</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16</v>
      </c>
      <c r="BX15" s="4">
        <f t="shared" ref="BX15:CE15" si="34">SUM(D15,P15,AB15,AN15,AZ15,BL15)</f>
        <v>1</v>
      </c>
      <c r="BY15" s="4">
        <f t="shared" si="34"/>
        <v>2</v>
      </c>
      <c r="BZ15" s="4">
        <f t="shared" si="34"/>
        <v>0</v>
      </c>
      <c r="CA15" s="4">
        <f t="shared" si="34"/>
        <v>0</v>
      </c>
      <c r="CB15" s="4">
        <f t="shared" si="34"/>
        <v>1</v>
      </c>
      <c r="CC15" s="4">
        <f t="shared" si="34"/>
        <v>1</v>
      </c>
      <c r="CD15" s="4">
        <f t="shared" si="34"/>
        <v>0</v>
      </c>
      <c r="CE15" s="4">
        <f t="shared" si="34"/>
        <v>0</v>
      </c>
      <c r="CF15" s="10">
        <f t="shared" ref="CF15:CF62" si="35">IF(BW15="","",SUM(BW15:CE15))</f>
        <v>21</v>
      </c>
    </row>
    <row r="16" spans="2:84" x14ac:dyDescent="0.25">
      <c r="B16" s="25">
        <f>B15+config!$C$8</f>
        <v>0.26041666666666669</v>
      </c>
      <c r="C16" s="272">
        <v>0</v>
      </c>
      <c r="D16" s="272">
        <v>0</v>
      </c>
      <c r="E16" s="272">
        <v>1</v>
      </c>
      <c r="F16" s="272">
        <v>0</v>
      </c>
      <c r="G16" s="272">
        <v>0</v>
      </c>
      <c r="H16" s="272">
        <v>0</v>
      </c>
      <c r="I16" s="272">
        <v>0</v>
      </c>
      <c r="J16" s="272">
        <v>0</v>
      </c>
      <c r="K16" s="277">
        <v>0</v>
      </c>
      <c r="L16" s="275">
        <f t="array" ref="L16">IF(ISBLANK(C16:K16),"",SUM(C16:K16))</f>
        <v>1</v>
      </c>
      <c r="N16" s="25">
        <f t="shared" ref="N16:N66" si="36">B16</f>
        <v>0.26041666666666669</v>
      </c>
      <c r="O16" s="272">
        <v>0</v>
      </c>
      <c r="P16" s="272">
        <v>0</v>
      </c>
      <c r="Q16" s="272">
        <v>0</v>
      </c>
      <c r="R16" s="272">
        <v>0</v>
      </c>
      <c r="S16" s="272">
        <v>0</v>
      </c>
      <c r="T16" s="272">
        <v>0</v>
      </c>
      <c r="U16" s="272">
        <v>0</v>
      </c>
      <c r="V16" s="272">
        <v>0</v>
      </c>
      <c r="W16" s="277">
        <v>0</v>
      </c>
      <c r="X16" s="275">
        <f t="array" ref="X16">IF(ISBLANK(O16:W16),"",SUM(O16:W16))</f>
        <v>0</v>
      </c>
      <c r="Z16" s="25">
        <f t="shared" ref="Z16:Z66" si="37">N16</f>
        <v>0.26041666666666669</v>
      </c>
      <c r="AA16" s="272">
        <v>17</v>
      </c>
      <c r="AB16" s="272">
        <v>2</v>
      </c>
      <c r="AC16" s="272">
        <v>3</v>
      </c>
      <c r="AD16" s="272">
        <v>0</v>
      </c>
      <c r="AE16" s="272">
        <v>1</v>
      </c>
      <c r="AF16" s="272">
        <v>0</v>
      </c>
      <c r="AG16" s="272">
        <v>1</v>
      </c>
      <c r="AH16" s="272">
        <v>0</v>
      </c>
      <c r="AI16" s="277">
        <v>0</v>
      </c>
      <c r="AJ16" s="275">
        <f t="array" ref="AJ16">IF(ISBLANK(AA16:AI16),"",SUM(AA16:AI16))</f>
        <v>24</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17</v>
      </c>
      <c r="BX16" s="4">
        <f t="shared" ref="BX16:BX66" si="43">SUM(D16,P16,AB16,AN16,AZ16,BL16)</f>
        <v>2</v>
      </c>
      <c r="BY16" s="4">
        <f t="shared" ref="BY16:BY66" si="44">SUM(E16,Q16,AC16,AO16,BA16,BM16)</f>
        <v>4</v>
      </c>
      <c r="BZ16" s="4">
        <f t="shared" ref="BZ16:BZ66" si="45">SUM(F16,R16,AD16,AP16,BB16,BN16)</f>
        <v>0</v>
      </c>
      <c r="CA16" s="4">
        <f t="shared" ref="CA16:CA66" si="46">SUM(G16,S16,AE16,AQ16,BC16,BO16)</f>
        <v>1</v>
      </c>
      <c r="CB16" s="4">
        <f t="shared" ref="CB16:CB66" si="47">SUM(H16,T16,AF16,AR16,BD16,BP16)</f>
        <v>0</v>
      </c>
      <c r="CC16" s="4">
        <f t="shared" ref="CC16:CC66" si="48">SUM(I16,U16,AG16,AS16,BE16,BQ16)</f>
        <v>1</v>
      </c>
      <c r="CD16" s="4">
        <f t="shared" ref="CD16:CD66" si="49">SUM(J16,V16,AH16,AT16,BF16,BR16)</f>
        <v>0</v>
      </c>
      <c r="CE16" s="4">
        <f t="shared" ref="CE16:CE66" si="50">SUM(K16,W16,AI16,AU16,BG16,BS16)</f>
        <v>0</v>
      </c>
      <c r="CF16" s="10">
        <f t="shared" si="35"/>
        <v>25</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2</v>
      </c>
      <c r="P17" s="272">
        <v>0</v>
      </c>
      <c r="Q17" s="272">
        <v>0</v>
      </c>
      <c r="R17" s="272">
        <v>0</v>
      </c>
      <c r="S17" s="272">
        <v>0</v>
      </c>
      <c r="T17" s="272">
        <v>0</v>
      </c>
      <c r="U17" s="272">
        <v>0</v>
      </c>
      <c r="V17" s="272">
        <v>0</v>
      </c>
      <c r="W17" s="277">
        <v>0</v>
      </c>
      <c r="X17" s="275">
        <f t="array" ref="X17">IF(ISBLANK(O17:W17),"",SUM(O17:W17))</f>
        <v>2</v>
      </c>
      <c r="Z17" s="25">
        <f t="shared" si="37"/>
        <v>0.27083333333333337</v>
      </c>
      <c r="AA17" s="272">
        <v>23</v>
      </c>
      <c r="AB17" s="272">
        <v>1</v>
      </c>
      <c r="AC17" s="272">
        <v>3</v>
      </c>
      <c r="AD17" s="272">
        <v>0</v>
      </c>
      <c r="AE17" s="272">
        <v>2</v>
      </c>
      <c r="AF17" s="272">
        <v>1</v>
      </c>
      <c r="AG17" s="272">
        <v>1</v>
      </c>
      <c r="AH17" s="272">
        <v>0</v>
      </c>
      <c r="AI17" s="277">
        <v>0</v>
      </c>
      <c r="AJ17" s="275">
        <f t="array" ref="AJ17">IF(ISBLANK(AA17:AI17),"",SUM(AA17:AI17))</f>
        <v>31</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25</v>
      </c>
      <c r="BX17" s="4">
        <f t="shared" si="43"/>
        <v>1</v>
      </c>
      <c r="BY17" s="4">
        <f t="shared" si="44"/>
        <v>3</v>
      </c>
      <c r="BZ17" s="4">
        <f t="shared" si="45"/>
        <v>0</v>
      </c>
      <c r="CA17" s="4">
        <f t="shared" si="46"/>
        <v>2</v>
      </c>
      <c r="CB17" s="4">
        <f t="shared" si="47"/>
        <v>1</v>
      </c>
      <c r="CC17" s="4">
        <f t="shared" si="48"/>
        <v>1</v>
      </c>
      <c r="CD17" s="4">
        <f t="shared" si="49"/>
        <v>0</v>
      </c>
      <c r="CE17" s="4">
        <f t="shared" si="50"/>
        <v>0</v>
      </c>
      <c r="CF17" s="10">
        <f t="shared" si="35"/>
        <v>33</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0</v>
      </c>
      <c r="P18" s="272">
        <v>0</v>
      </c>
      <c r="Q18" s="272">
        <v>0</v>
      </c>
      <c r="R18" s="272">
        <v>0</v>
      </c>
      <c r="S18" s="272">
        <v>0</v>
      </c>
      <c r="T18" s="272">
        <v>0</v>
      </c>
      <c r="U18" s="272">
        <v>0</v>
      </c>
      <c r="V18" s="272">
        <v>0</v>
      </c>
      <c r="W18" s="277">
        <v>0</v>
      </c>
      <c r="X18" s="275">
        <f t="array" ref="X18">IF(ISBLANK(O18:W18),"",SUM(O18:W18))</f>
        <v>0</v>
      </c>
      <c r="Z18" s="25">
        <f t="shared" si="37"/>
        <v>0.28125000000000006</v>
      </c>
      <c r="AA18" s="272">
        <v>23</v>
      </c>
      <c r="AB18" s="272">
        <v>2</v>
      </c>
      <c r="AC18" s="272">
        <v>3</v>
      </c>
      <c r="AD18" s="272">
        <v>0</v>
      </c>
      <c r="AE18" s="272">
        <v>2</v>
      </c>
      <c r="AF18" s="272">
        <v>3</v>
      </c>
      <c r="AG18" s="272">
        <v>2</v>
      </c>
      <c r="AH18" s="272">
        <v>1</v>
      </c>
      <c r="AI18" s="277">
        <v>0</v>
      </c>
      <c r="AJ18" s="275">
        <f t="array" ref="AJ18">IF(ISBLANK(AA18:AI18),"",SUM(AA18:AI18))</f>
        <v>36</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23</v>
      </c>
      <c r="BX18" s="4">
        <f t="shared" si="43"/>
        <v>2</v>
      </c>
      <c r="BY18" s="4">
        <f t="shared" si="44"/>
        <v>3</v>
      </c>
      <c r="BZ18" s="4">
        <f t="shared" si="45"/>
        <v>0</v>
      </c>
      <c r="CA18" s="4">
        <f t="shared" si="46"/>
        <v>2</v>
      </c>
      <c r="CB18" s="4">
        <f t="shared" si="47"/>
        <v>3</v>
      </c>
      <c r="CC18" s="4">
        <f t="shared" si="48"/>
        <v>2</v>
      </c>
      <c r="CD18" s="4">
        <f t="shared" si="49"/>
        <v>1</v>
      </c>
      <c r="CE18" s="4">
        <f t="shared" si="50"/>
        <v>0</v>
      </c>
      <c r="CF18" s="10">
        <f t="shared" si="35"/>
        <v>36</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0</v>
      </c>
      <c r="P19" s="272">
        <v>0</v>
      </c>
      <c r="Q19" s="272">
        <v>0</v>
      </c>
      <c r="R19" s="272">
        <v>0</v>
      </c>
      <c r="S19" s="272">
        <v>0</v>
      </c>
      <c r="T19" s="272">
        <v>0</v>
      </c>
      <c r="U19" s="272">
        <v>0</v>
      </c>
      <c r="V19" s="272">
        <v>0</v>
      </c>
      <c r="W19" s="277">
        <v>0</v>
      </c>
      <c r="X19" s="275">
        <f t="array" ref="X19">IF(ISBLANK(O19:W19),"",SUM(O19:W19))</f>
        <v>0</v>
      </c>
      <c r="Z19" s="25">
        <f t="shared" si="37"/>
        <v>0.29166666666666674</v>
      </c>
      <c r="AA19" s="272">
        <v>27</v>
      </c>
      <c r="AB19" s="272">
        <v>2</v>
      </c>
      <c r="AC19" s="272">
        <v>6</v>
      </c>
      <c r="AD19" s="272">
        <v>0</v>
      </c>
      <c r="AE19" s="272">
        <v>10</v>
      </c>
      <c r="AF19" s="272">
        <v>1</v>
      </c>
      <c r="AG19" s="272">
        <v>2</v>
      </c>
      <c r="AH19" s="272">
        <v>0</v>
      </c>
      <c r="AI19" s="277">
        <v>0</v>
      </c>
      <c r="AJ19" s="275">
        <f t="array" ref="AJ19">IF(ISBLANK(AA19:AI19),"",SUM(AA19:AI19))</f>
        <v>48</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27</v>
      </c>
      <c r="BX19" s="4">
        <f t="shared" si="43"/>
        <v>2</v>
      </c>
      <c r="BY19" s="4">
        <f t="shared" si="44"/>
        <v>6</v>
      </c>
      <c r="BZ19" s="4">
        <f t="shared" si="45"/>
        <v>0</v>
      </c>
      <c r="CA19" s="4">
        <f t="shared" si="46"/>
        <v>10</v>
      </c>
      <c r="CB19" s="4">
        <f t="shared" si="47"/>
        <v>1</v>
      </c>
      <c r="CC19" s="4">
        <f t="shared" si="48"/>
        <v>2</v>
      </c>
      <c r="CD19" s="4">
        <f t="shared" si="49"/>
        <v>0</v>
      </c>
      <c r="CE19" s="4">
        <f t="shared" si="50"/>
        <v>0</v>
      </c>
      <c r="CF19" s="10">
        <f t="shared" si="35"/>
        <v>48</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0</v>
      </c>
      <c r="P20" s="272">
        <v>0</v>
      </c>
      <c r="Q20" s="272">
        <v>0</v>
      </c>
      <c r="R20" s="272">
        <v>0</v>
      </c>
      <c r="S20" s="272">
        <v>0</v>
      </c>
      <c r="T20" s="272">
        <v>0</v>
      </c>
      <c r="U20" s="272">
        <v>0</v>
      </c>
      <c r="V20" s="272">
        <v>0</v>
      </c>
      <c r="W20" s="277">
        <v>0</v>
      </c>
      <c r="X20" s="275">
        <f t="array" ref="X20">IF(ISBLANK(O20:W20),"",SUM(O20:W20))</f>
        <v>0</v>
      </c>
      <c r="Z20" s="25">
        <f t="shared" si="37"/>
        <v>0.30208333333333343</v>
      </c>
      <c r="AA20" s="272">
        <v>52</v>
      </c>
      <c r="AB20" s="272">
        <v>4</v>
      </c>
      <c r="AC20" s="272">
        <v>9</v>
      </c>
      <c r="AD20" s="272">
        <v>0</v>
      </c>
      <c r="AE20" s="272">
        <v>14</v>
      </c>
      <c r="AF20" s="272">
        <v>4</v>
      </c>
      <c r="AG20" s="272">
        <v>1</v>
      </c>
      <c r="AH20" s="272">
        <v>0</v>
      </c>
      <c r="AI20" s="277">
        <v>0</v>
      </c>
      <c r="AJ20" s="275">
        <f t="array" ref="AJ20">IF(ISBLANK(AA20:AI20),"",SUM(AA20:AI20))</f>
        <v>84</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52</v>
      </c>
      <c r="BX20" s="4">
        <f t="shared" si="43"/>
        <v>4</v>
      </c>
      <c r="BY20" s="4">
        <f t="shared" si="44"/>
        <v>9</v>
      </c>
      <c r="BZ20" s="4">
        <f t="shared" si="45"/>
        <v>0</v>
      </c>
      <c r="CA20" s="4">
        <f t="shared" si="46"/>
        <v>14</v>
      </c>
      <c r="CB20" s="4">
        <f t="shared" si="47"/>
        <v>4</v>
      </c>
      <c r="CC20" s="4">
        <f t="shared" si="48"/>
        <v>1</v>
      </c>
      <c r="CD20" s="4">
        <f t="shared" si="49"/>
        <v>0</v>
      </c>
      <c r="CE20" s="4">
        <f t="shared" si="50"/>
        <v>0</v>
      </c>
      <c r="CF20" s="10">
        <f t="shared" si="35"/>
        <v>84</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0</v>
      </c>
      <c r="P21" s="272">
        <v>0</v>
      </c>
      <c r="Q21" s="272">
        <v>0</v>
      </c>
      <c r="R21" s="272">
        <v>0</v>
      </c>
      <c r="S21" s="272">
        <v>0</v>
      </c>
      <c r="T21" s="272">
        <v>0</v>
      </c>
      <c r="U21" s="272">
        <v>0</v>
      </c>
      <c r="V21" s="272">
        <v>0</v>
      </c>
      <c r="W21" s="277">
        <v>0</v>
      </c>
      <c r="X21" s="275">
        <f t="array" ref="X21">IF(ISBLANK(O21:W21),"",SUM(O21:W21))</f>
        <v>0</v>
      </c>
      <c r="Z21" s="25">
        <f t="shared" si="37"/>
        <v>0.31250000000000011</v>
      </c>
      <c r="AA21" s="272">
        <v>58</v>
      </c>
      <c r="AB21" s="272">
        <v>4</v>
      </c>
      <c r="AC21" s="272">
        <v>16</v>
      </c>
      <c r="AD21" s="272">
        <v>0</v>
      </c>
      <c r="AE21" s="272">
        <v>5</v>
      </c>
      <c r="AF21" s="272">
        <v>1</v>
      </c>
      <c r="AG21" s="272">
        <v>0</v>
      </c>
      <c r="AH21" s="272">
        <v>1</v>
      </c>
      <c r="AI21" s="277">
        <v>0</v>
      </c>
      <c r="AJ21" s="275">
        <f t="array" ref="AJ21">IF(ISBLANK(AA21:AI21),"",SUM(AA21:AI21))</f>
        <v>85</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58</v>
      </c>
      <c r="BX21" s="4">
        <f t="shared" si="43"/>
        <v>4</v>
      </c>
      <c r="BY21" s="4">
        <f t="shared" si="44"/>
        <v>16</v>
      </c>
      <c r="BZ21" s="4">
        <f t="shared" si="45"/>
        <v>0</v>
      </c>
      <c r="CA21" s="4">
        <f t="shared" si="46"/>
        <v>5</v>
      </c>
      <c r="CB21" s="4">
        <f t="shared" si="47"/>
        <v>1</v>
      </c>
      <c r="CC21" s="4">
        <f t="shared" si="48"/>
        <v>0</v>
      </c>
      <c r="CD21" s="4">
        <f t="shared" si="49"/>
        <v>1</v>
      </c>
      <c r="CE21" s="4">
        <f t="shared" si="50"/>
        <v>0</v>
      </c>
      <c r="CF21" s="10">
        <f t="shared" si="35"/>
        <v>85</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0</v>
      </c>
      <c r="P22" s="272">
        <v>0</v>
      </c>
      <c r="Q22" s="272">
        <v>0</v>
      </c>
      <c r="R22" s="272">
        <v>0</v>
      </c>
      <c r="S22" s="272">
        <v>0</v>
      </c>
      <c r="T22" s="272">
        <v>0</v>
      </c>
      <c r="U22" s="272">
        <v>0</v>
      </c>
      <c r="V22" s="272">
        <v>0</v>
      </c>
      <c r="W22" s="277">
        <v>0</v>
      </c>
      <c r="X22" s="275">
        <f t="array" ref="X22">IF(ISBLANK(O22:W22),"",SUM(O22:W22))</f>
        <v>0</v>
      </c>
      <c r="Z22" s="25">
        <f t="shared" si="37"/>
        <v>0.3229166666666668</v>
      </c>
      <c r="AA22" s="272">
        <v>61</v>
      </c>
      <c r="AB22" s="272">
        <v>5</v>
      </c>
      <c r="AC22" s="272">
        <v>18</v>
      </c>
      <c r="AD22" s="272">
        <v>2</v>
      </c>
      <c r="AE22" s="272">
        <v>4</v>
      </c>
      <c r="AF22" s="272">
        <v>0</v>
      </c>
      <c r="AG22" s="272">
        <v>1</v>
      </c>
      <c r="AH22" s="272">
        <v>1</v>
      </c>
      <c r="AI22" s="277">
        <v>0</v>
      </c>
      <c r="AJ22" s="275">
        <f t="array" ref="AJ22">IF(ISBLANK(AA22:AI22),"",SUM(AA22:AI22))</f>
        <v>92</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61</v>
      </c>
      <c r="BX22" s="4">
        <f t="shared" si="43"/>
        <v>5</v>
      </c>
      <c r="BY22" s="4">
        <f t="shared" si="44"/>
        <v>18</v>
      </c>
      <c r="BZ22" s="4">
        <f t="shared" si="45"/>
        <v>2</v>
      </c>
      <c r="CA22" s="4">
        <f t="shared" si="46"/>
        <v>4</v>
      </c>
      <c r="CB22" s="4">
        <f t="shared" si="47"/>
        <v>0</v>
      </c>
      <c r="CC22" s="4">
        <f t="shared" si="48"/>
        <v>1</v>
      </c>
      <c r="CD22" s="4">
        <f t="shared" si="49"/>
        <v>1</v>
      </c>
      <c r="CE22" s="4">
        <f t="shared" si="50"/>
        <v>0</v>
      </c>
      <c r="CF22" s="10">
        <f t="shared" si="35"/>
        <v>92</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0</v>
      </c>
      <c r="P23" s="272">
        <v>0</v>
      </c>
      <c r="Q23" s="272">
        <v>0</v>
      </c>
      <c r="R23" s="272">
        <v>0</v>
      </c>
      <c r="S23" s="272">
        <v>0</v>
      </c>
      <c r="T23" s="272">
        <v>0</v>
      </c>
      <c r="U23" s="272">
        <v>0</v>
      </c>
      <c r="V23" s="272">
        <v>0</v>
      </c>
      <c r="W23" s="277">
        <v>0</v>
      </c>
      <c r="X23" s="275">
        <f t="array" ref="X23">IF(ISBLANK(O23:W23),"",SUM(O23:W23))</f>
        <v>0</v>
      </c>
      <c r="Z23" s="25">
        <f t="shared" si="37"/>
        <v>0.33333333333333348</v>
      </c>
      <c r="AA23" s="272">
        <v>47</v>
      </c>
      <c r="AB23" s="272">
        <v>4</v>
      </c>
      <c r="AC23" s="272">
        <v>20</v>
      </c>
      <c r="AD23" s="272">
        <v>1</v>
      </c>
      <c r="AE23" s="272">
        <v>2</v>
      </c>
      <c r="AF23" s="272">
        <v>4</v>
      </c>
      <c r="AG23" s="272">
        <v>2</v>
      </c>
      <c r="AH23" s="272">
        <v>1</v>
      </c>
      <c r="AI23" s="277">
        <v>0</v>
      </c>
      <c r="AJ23" s="275">
        <f t="array" ref="AJ23">IF(ISBLANK(AA23:AI23),"",SUM(AA23:AI23))</f>
        <v>81</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47</v>
      </c>
      <c r="BX23" s="4">
        <f t="shared" si="43"/>
        <v>4</v>
      </c>
      <c r="BY23" s="4">
        <f t="shared" si="44"/>
        <v>20</v>
      </c>
      <c r="BZ23" s="4">
        <f t="shared" si="45"/>
        <v>1</v>
      </c>
      <c r="CA23" s="4">
        <f t="shared" si="46"/>
        <v>2</v>
      </c>
      <c r="CB23" s="4">
        <f t="shared" si="47"/>
        <v>4</v>
      </c>
      <c r="CC23" s="4">
        <f t="shared" si="48"/>
        <v>2</v>
      </c>
      <c r="CD23" s="4">
        <f t="shared" si="49"/>
        <v>1</v>
      </c>
      <c r="CE23" s="4">
        <f t="shared" si="50"/>
        <v>0</v>
      </c>
      <c r="CF23" s="10">
        <f t="shared" si="35"/>
        <v>81</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0</v>
      </c>
      <c r="P24" s="272">
        <v>0</v>
      </c>
      <c r="Q24" s="272">
        <v>0</v>
      </c>
      <c r="R24" s="272">
        <v>0</v>
      </c>
      <c r="S24" s="272">
        <v>0</v>
      </c>
      <c r="T24" s="272">
        <v>0</v>
      </c>
      <c r="U24" s="272">
        <v>0</v>
      </c>
      <c r="V24" s="272">
        <v>0</v>
      </c>
      <c r="W24" s="277">
        <v>0</v>
      </c>
      <c r="X24" s="275">
        <f t="array" ref="X24">IF(ISBLANK(O24:W24),"",SUM(O24:W24))</f>
        <v>0</v>
      </c>
      <c r="Z24" s="25">
        <f t="shared" si="37"/>
        <v>0.34375000000000017</v>
      </c>
      <c r="AA24" s="272">
        <v>63</v>
      </c>
      <c r="AB24" s="272">
        <v>6</v>
      </c>
      <c r="AC24" s="272">
        <v>10</v>
      </c>
      <c r="AD24" s="272">
        <v>2</v>
      </c>
      <c r="AE24" s="272">
        <v>3</v>
      </c>
      <c r="AF24" s="272">
        <v>1</v>
      </c>
      <c r="AG24" s="272">
        <v>1</v>
      </c>
      <c r="AH24" s="272">
        <v>1</v>
      </c>
      <c r="AI24" s="277">
        <v>0</v>
      </c>
      <c r="AJ24" s="275">
        <f t="array" ref="AJ24">IF(ISBLANK(AA24:AI24),"",SUM(AA24:AI24))</f>
        <v>87</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63</v>
      </c>
      <c r="BX24" s="4">
        <f t="shared" si="43"/>
        <v>6</v>
      </c>
      <c r="BY24" s="4">
        <f t="shared" si="44"/>
        <v>10</v>
      </c>
      <c r="BZ24" s="4">
        <f t="shared" si="45"/>
        <v>2</v>
      </c>
      <c r="CA24" s="4">
        <f t="shared" si="46"/>
        <v>3</v>
      </c>
      <c r="CB24" s="4">
        <f t="shared" si="47"/>
        <v>1</v>
      </c>
      <c r="CC24" s="4">
        <f t="shared" si="48"/>
        <v>1</v>
      </c>
      <c r="CD24" s="4">
        <f t="shared" si="49"/>
        <v>1</v>
      </c>
      <c r="CE24" s="4">
        <f t="shared" si="50"/>
        <v>0</v>
      </c>
      <c r="CF24" s="10">
        <f t="shared" si="35"/>
        <v>87</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0</v>
      </c>
      <c r="P25" s="272">
        <v>0</v>
      </c>
      <c r="Q25" s="272">
        <v>0</v>
      </c>
      <c r="R25" s="272">
        <v>0</v>
      </c>
      <c r="S25" s="272">
        <v>0</v>
      </c>
      <c r="T25" s="272">
        <v>0</v>
      </c>
      <c r="U25" s="272">
        <v>0</v>
      </c>
      <c r="V25" s="272">
        <v>0</v>
      </c>
      <c r="W25" s="277">
        <v>0</v>
      </c>
      <c r="X25" s="275">
        <f t="array" ref="X25">IF(ISBLANK(O25:W25),"",SUM(O25:W25))</f>
        <v>0</v>
      </c>
      <c r="Z25" s="25">
        <f t="shared" si="37"/>
        <v>0.35416666666666685</v>
      </c>
      <c r="AA25" s="272">
        <v>102</v>
      </c>
      <c r="AB25" s="272">
        <v>7</v>
      </c>
      <c r="AC25" s="272">
        <v>16</v>
      </c>
      <c r="AD25" s="272">
        <v>1</v>
      </c>
      <c r="AE25" s="272">
        <v>5</v>
      </c>
      <c r="AF25" s="272">
        <v>7</v>
      </c>
      <c r="AG25" s="272">
        <v>1</v>
      </c>
      <c r="AH25" s="272">
        <v>1</v>
      </c>
      <c r="AI25" s="277">
        <v>0</v>
      </c>
      <c r="AJ25" s="275">
        <f t="array" ref="AJ25">IF(ISBLANK(AA25:AI25),"",SUM(AA25:AI25))</f>
        <v>140</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102</v>
      </c>
      <c r="BX25" s="4">
        <f t="shared" si="43"/>
        <v>7</v>
      </c>
      <c r="BY25" s="4">
        <f t="shared" si="44"/>
        <v>16</v>
      </c>
      <c r="BZ25" s="4">
        <f t="shared" si="45"/>
        <v>1</v>
      </c>
      <c r="CA25" s="4">
        <f t="shared" si="46"/>
        <v>5</v>
      </c>
      <c r="CB25" s="4">
        <f t="shared" si="47"/>
        <v>7</v>
      </c>
      <c r="CC25" s="4">
        <f t="shared" si="48"/>
        <v>1</v>
      </c>
      <c r="CD25" s="4">
        <f t="shared" si="49"/>
        <v>1</v>
      </c>
      <c r="CE25" s="4">
        <f t="shared" si="50"/>
        <v>0</v>
      </c>
      <c r="CF25" s="10">
        <f t="shared" si="35"/>
        <v>140</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0</v>
      </c>
      <c r="P26" s="272">
        <v>0</v>
      </c>
      <c r="Q26" s="272">
        <v>0</v>
      </c>
      <c r="R26" s="272">
        <v>0</v>
      </c>
      <c r="S26" s="272">
        <v>0</v>
      </c>
      <c r="T26" s="272">
        <v>0</v>
      </c>
      <c r="U26" s="272">
        <v>0</v>
      </c>
      <c r="V26" s="272">
        <v>0</v>
      </c>
      <c r="W26" s="277">
        <v>0</v>
      </c>
      <c r="X26" s="275">
        <f t="array" ref="X26">IF(ISBLANK(O26:W26),"",SUM(O26:W26))</f>
        <v>0</v>
      </c>
      <c r="Z26" s="25">
        <f t="shared" si="37"/>
        <v>0.36458333333333354</v>
      </c>
      <c r="AA26" s="272">
        <v>95</v>
      </c>
      <c r="AB26" s="272">
        <v>2</v>
      </c>
      <c r="AC26" s="272">
        <v>15</v>
      </c>
      <c r="AD26" s="272">
        <v>3</v>
      </c>
      <c r="AE26" s="272">
        <v>2</v>
      </c>
      <c r="AF26" s="272">
        <v>5</v>
      </c>
      <c r="AG26" s="272">
        <v>1</v>
      </c>
      <c r="AH26" s="272">
        <v>0</v>
      </c>
      <c r="AI26" s="277">
        <v>0</v>
      </c>
      <c r="AJ26" s="275">
        <f t="array" ref="AJ26">IF(ISBLANK(AA26:AI26),"",SUM(AA26:AI26))</f>
        <v>123</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95</v>
      </c>
      <c r="BX26" s="4">
        <f t="shared" si="43"/>
        <v>2</v>
      </c>
      <c r="BY26" s="4">
        <f t="shared" si="44"/>
        <v>15</v>
      </c>
      <c r="BZ26" s="4">
        <f t="shared" si="45"/>
        <v>3</v>
      </c>
      <c r="CA26" s="4">
        <f t="shared" si="46"/>
        <v>2</v>
      </c>
      <c r="CB26" s="4">
        <f t="shared" si="47"/>
        <v>5</v>
      </c>
      <c r="CC26" s="4">
        <f t="shared" si="48"/>
        <v>1</v>
      </c>
      <c r="CD26" s="4">
        <f t="shared" si="49"/>
        <v>0</v>
      </c>
      <c r="CE26" s="4">
        <f t="shared" si="50"/>
        <v>0</v>
      </c>
      <c r="CF26" s="10">
        <f t="shared" si="35"/>
        <v>123</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0</v>
      </c>
      <c r="P27" s="272">
        <v>0</v>
      </c>
      <c r="Q27" s="272">
        <v>0</v>
      </c>
      <c r="R27" s="272">
        <v>0</v>
      </c>
      <c r="S27" s="272">
        <v>0</v>
      </c>
      <c r="T27" s="272">
        <v>0</v>
      </c>
      <c r="U27" s="272">
        <v>0</v>
      </c>
      <c r="V27" s="272">
        <v>0</v>
      </c>
      <c r="W27" s="277">
        <v>0</v>
      </c>
      <c r="X27" s="275">
        <f t="array" ref="X27">IF(ISBLANK(O27:W27),"",SUM(O27:W27))</f>
        <v>0</v>
      </c>
      <c r="Z27" s="25">
        <f t="shared" si="37"/>
        <v>0.37500000000000022</v>
      </c>
      <c r="AA27" s="272">
        <v>79</v>
      </c>
      <c r="AB27" s="272">
        <v>7</v>
      </c>
      <c r="AC27" s="272">
        <v>21</v>
      </c>
      <c r="AD27" s="272">
        <v>1</v>
      </c>
      <c r="AE27" s="272">
        <v>0</v>
      </c>
      <c r="AF27" s="272">
        <v>3</v>
      </c>
      <c r="AG27" s="272">
        <v>0</v>
      </c>
      <c r="AH27" s="272">
        <v>1</v>
      </c>
      <c r="AI27" s="277">
        <v>0</v>
      </c>
      <c r="AJ27" s="275">
        <f t="array" ref="AJ27">IF(ISBLANK(AA27:AI27),"",SUM(AA27:AI27))</f>
        <v>112</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79</v>
      </c>
      <c r="BX27" s="4">
        <f t="shared" si="43"/>
        <v>7</v>
      </c>
      <c r="BY27" s="4">
        <f t="shared" si="44"/>
        <v>21</v>
      </c>
      <c r="BZ27" s="4">
        <f t="shared" si="45"/>
        <v>1</v>
      </c>
      <c r="CA27" s="4">
        <f t="shared" si="46"/>
        <v>0</v>
      </c>
      <c r="CB27" s="4">
        <f t="shared" si="47"/>
        <v>3</v>
      </c>
      <c r="CC27" s="4">
        <f t="shared" si="48"/>
        <v>0</v>
      </c>
      <c r="CD27" s="4">
        <f t="shared" si="49"/>
        <v>1</v>
      </c>
      <c r="CE27" s="4">
        <f t="shared" si="50"/>
        <v>0</v>
      </c>
      <c r="CF27" s="10">
        <f t="shared" si="35"/>
        <v>112</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0</v>
      </c>
      <c r="P28" s="272">
        <v>0</v>
      </c>
      <c r="Q28" s="272">
        <v>0</v>
      </c>
      <c r="R28" s="272">
        <v>0</v>
      </c>
      <c r="S28" s="272">
        <v>0</v>
      </c>
      <c r="T28" s="272">
        <v>0</v>
      </c>
      <c r="U28" s="272">
        <v>0</v>
      </c>
      <c r="V28" s="272">
        <v>0</v>
      </c>
      <c r="W28" s="277">
        <v>0</v>
      </c>
      <c r="X28" s="275">
        <f t="array" ref="X28">IF(ISBLANK(O28:W28),"",SUM(O28:W28))</f>
        <v>0</v>
      </c>
      <c r="Z28" s="25">
        <f t="shared" si="37"/>
        <v>0.38541666666666691</v>
      </c>
      <c r="AA28" s="272">
        <v>63</v>
      </c>
      <c r="AB28" s="272">
        <v>6</v>
      </c>
      <c r="AC28" s="272">
        <v>14</v>
      </c>
      <c r="AD28" s="272">
        <v>0</v>
      </c>
      <c r="AE28" s="272">
        <v>4</v>
      </c>
      <c r="AF28" s="272">
        <v>4</v>
      </c>
      <c r="AG28" s="272">
        <v>0</v>
      </c>
      <c r="AH28" s="272">
        <v>0</v>
      </c>
      <c r="AI28" s="277">
        <v>0</v>
      </c>
      <c r="AJ28" s="275">
        <f t="array" ref="AJ28">IF(ISBLANK(AA28:AI28),"",SUM(AA28:AI28))</f>
        <v>91</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63</v>
      </c>
      <c r="BX28" s="4">
        <f t="shared" si="43"/>
        <v>6</v>
      </c>
      <c r="BY28" s="4">
        <f t="shared" si="44"/>
        <v>14</v>
      </c>
      <c r="BZ28" s="4">
        <f t="shared" si="45"/>
        <v>0</v>
      </c>
      <c r="CA28" s="4">
        <f t="shared" si="46"/>
        <v>4</v>
      </c>
      <c r="CB28" s="4">
        <f t="shared" si="47"/>
        <v>4</v>
      </c>
      <c r="CC28" s="4">
        <f t="shared" si="48"/>
        <v>0</v>
      </c>
      <c r="CD28" s="4">
        <f t="shared" si="49"/>
        <v>0</v>
      </c>
      <c r="CE28" s="4">
        <f t="shared" si="50"/>
        <v>0</v>
      </c>
      <c r="CF28" s="10">
        <f t="shared" si="35"/>
        <v>91</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1</v>
      </c>
      <c r="P29" s="272">
        <v>0</v>
      </c>
      <c r="Q29" s="272">
        <v>0</v>
      </c>
      <c r="R29" s="272">
        <v>0</v>
      </c>
      <c r="S29" s="272">
        <v>0</v>
      </c>
      <c r="T29" s="272">
        <v>0</v>
      </c>
      <c r="U29" s="272">
        <v>0</v>
      </c>
      <c r="V29" s="272">
        <v>0</v>
      </c>
      <c r="W29" s="277">
        <v>0</v>
      </c>
      <c r="X29" s="275">
        <f t="array" ref="X29">IF(ISBLANK(O29:W29),"",SUM(O29:W29))</f>
        <v>1</v>
      </c>
      <c r="Z29" s="25">
        <f t="shared" si="37"/>
        <v>0.39583333333333359</v>
      </c>
      <c r="AA29" s="272">
        <v>78</v>
      </c>
      <c r="AB29" s="272">
        <v>5</v>
      </c>
      <c r="AC29" s="272">
        <v>18</v>
      </c>
      <c r="AD29" s="272">
        <v>0</v>
      </c>
      <c r="AE29" s="272">
        <v>1</v>
      </c>
      <c r="AF29" s="272">
        <v>5</v>
      </c>
      <c r="AG29" s="272">
        <v>1</v>
      </c>
      <c r="AH29" s="272">
        <v>1</v>
      </c>
      <c r="AI29" s="277">
        <v>0</v>
      </c>
      <c r="AJ29" s="275">
        <f t="array" ref="AJ29">IF(ISBLANK(AA29:AI29),"",SUM(AA29:AI29))</f>
        <v>109</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79</v>
      </c>
      <c r="BX29" s="4">
        <f t="shared" si="43"/>
        <v>5</v>
      </c>
      <c r="BY29" s="4">
        <f t="shared" si="44"/>
        <v>18</v>
      </c>
      <c r="BZ29" s="4">
        <f t="shared" si="45"/>
        <v>0</v>
      </c>
      <c r="CA29" s="4">
        <f t="shared" si="46"/>
        <v>1</v>
      </c>
      <c r="CB29" s="4">
        <f t="shared" si="47"/>
        <v>5</v>
      </c>
      <c r="CC29" s="4">
        <f t="shared" si="48"/>
        <v>1</v>
      </c>
      <c r="CD29" s="4">
        <f t="shared" si="49"/>
        <v>1</v>
      </c>
      <c r="CE29" s="4">
        <f t="shared" si="50"/>
        <v>0</v>
      </c>
      <c r="CF29" s="10">
        <f t="shared" si="35"/>
        <v>110</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0</v>
      </c>
      <c r="P30" s="272">
        <v>0</v>
      </c>
      <c r="Q30" s="272">
        <v>0</v>
      </c>
      <c r="R30" s="272">
        <v>0</v>
      </c>
      <c r="S30" s="272">
        <v>0</v>
      </c>
      <c r="T30" s="272">
        <v>0</v>
      </c>
      <c r="U30" s="272">
        <v>0</v>
      </c>
      <c r="V30" s="272">
        <v>0</v>
      </c>
      <c r="W30" s="277">
        <v>0</v>
      </c>
      <c r="X30" s="275">
        <f t="array" ref="X30">IF(ISBLANK(O30:W30),"",SUM(O30:W30))</f>
        <v>0</v>
      </c>
      <c r="Z30" s="25">
        <f t="shared" si="37"/>
        <v>0.40625000000000028</v>
      </c>
      <c r="AA30" s="272">
        <v>81</v>
      </c>
      <c r="AB30" s="272">
        <v>2</v>
      </c>
      <c r="AC30" s="272">
        <v>10</v>
      </c>
      <c r="AD30" s="272">
        <v>1</v>
      </c>
      <c r="AE30" s="272">
        <v>3</v>
      </c>
      <c r="AF30" s="272">
        <v>5</v>
      </c>
      <c r="AG30" s="272">
        <v>1</v>
      </c>
      <c r="AH30" s="272">
        <v>0</v>
      </c>
      <c r="AI30" s="277">
        <v>0</v>
      </c>
      <c r="AJ30" s="275">
        <f t="array" ref="AJ30">IF(ISBLANK(AA30:AI30),"",SUM(AA30:AI30))</f>
        <v>103</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81</v>
      </c>
      <c r="BX30" s="4">
        <f t="shared" si="43"/>
        <v>2</v>
      </c>
      <c r="BY30" s="4">
        <f t="shared" si="44"/>
        <v>10</v>
      </c>
      <c r="BZ30" s="4">
        <f t="shared" si="45"/>
        <v>1</v>
      </c>
      <c r="CA30" s="4">
        <f t="shared" si="46"/>
        <v>3</v>
      </c>
      <c r="CB30" s="4">
        <f t="shared" si="47"/>
        <v>5</v>
      </c>
      <c r="CC30" s="4">
        <f t="shared" si="48"/>
        <v>1</v>
      </c>
      <c r="CD30" s="4">
        <f t="shared" si="49"/>
        <v>0</v>
      </c>
      <c r="CE30" s="4">
        <f t="shared" si="50"/>
        <v>0</v>
      </c>
      <c r="CF30" s="10">
        <f t="shared" si="35"/>
        <v>103</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0</v>
      </c>
      <c r="P31" s="272">
        <v>0</v>
      </c>
      <c r="Q31" s="272">
        <v>0</v>
      </c>
      <c r="R31" s="272">
        <v>0</v>
      </c>
      <c r="S31" s="272">
        <v>0</v>
      </c>
      <c r="T31" s="272">
        <v>0</v>
      </c>
      <c r="U31" s="272">
        <v>0</v>
      </c>
      <c r="V31" s="272">
        <v>0</v>
      </c>
      <c r="W31" s="277">
        <v>0</v>
      </c>
      <c r="X31" s="275">
        <f t="array" ref="X31">IF(ISBLANK(O31:W31),"",SUM(O31:W31))</f>
        <v>0</v>
      </c>
      <c r="Z31" s="25">
        <f t="shared" si="37"/>
        <v>0.41666666666666696</v>
      </c>
      <c r="AA31" s="272">
        <v>62</v>
      </c>
      <c r="AB31" s="272">
        <v>4</v>
      </c>
      <c r="AC31" s="272">
        <v>9</v>
      </c>
      <c r="AD31" s="272">
        <v>1</v>
      </c>
      <c r="AE31" s="272">
        <v>1</v>
      </c>
      <c r="AF31" s="272">
        <v>2</v>
      </c>
      <c r="AG31" s="272">
        <v>0</v>
      </c>
      <c r="AH31" s="272">
        <v>2</v>
      </c>
      <c r="AI31" s="277">
        <v>0</v>
      </c>
      <c r="AJ31" s="275">
        <f t="array" ref="AJ31">IF(ISBLANK(AA31:AI31),"",SUM(AA31:AI31))</f>
        <v>81</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62</v>
      </c>
      <c r="BX31" s="4">
        <f t="shared" si="43"/>
        <v>4</v>
      </c>
      <c r="BY31" s="4">
        <f t="shared" si="44"/>
        <v>9</v>
      </c>
      <c r="BZ31" s="4">
        <f t="shared" si="45"/>
        <v>1</v>
      </c>
      <c r="CA31" s="4">
        <f t="shared" si="46"/>
        <v>1</v>
      </c>
      <c r="CB31" s="4">
        <f t="shared" si="47"/>
        <v>2</v>
      </c>
      <c r="CC31" s="4">
        <f t="shared" si="48"/>
        <v>0</v>
      </c>
      <c r="CD31" s="4">
        <f t="shared" si="49"/>
        <v>2</v>
      </c>
      <c r="CE31" s="4">
        <f t="shared" si="50"/>
        <v>0</v>
      </c>
      <c r="CF31" s="10">
        <f t="shared" si="35"/>
        <v>81</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0</v>
      </c>
      <c r="P32" s="272">
        <v>0</v>
      </c>
      <c r="Q32" s="272">
        <v>0</v>
      </c>
      <c r="R32" s="272">
        <v>0</v>
      </c>
      <c r="S32" s="272">
        <v>0</v>
      </c>
      <c r="T32" s="272">
        <v>0</v>
      </c>
      <c r="U32" s="272">
        <v>0</v>
      </c>
      <c r="V32" s="272">
        <v>0</v>
      </c>
      <c r="W32" s="277">
        <v>0</v>
      </c>
      <c r="X32" s="275">
        <f t="array" ref="X32">IF(ISBLANK(O32:W32),"",SUM(O32:W32))</f>
        <v>0</v>
      </c>
      <c r="Z32" s="25">
        <f t="shared" si="37"/>
        <v>0.42708333333333365</v>
      </c>
      <c r="AA32" s="272">
        <v>67</v>
      </c>
      <c r="AB32" s="272">
        <v>4</v>
      </c>
      <c r="AC32" s="272">
        <v>11</v>
      </c>
      <c r="AD32" s="272">
        <v>0</v>
      </c>
      <c r="AE32" s="272">
        <v>1</v>
      </c>
      <c r="AF32" s="272">
        <v>2</v>
      </c>
      <c r="AG32" s="272">
        <v>0</v>
      </c>
      <c r="AH32" s="272">
        <v>0</v>
      </c>
      <c r="AI32" s="277">
        <v>0</v>
      </c>
      <c r="AJ32" s="275">
        <f t="array" ref="AJ32">IF(ISBLANK(AA32:AI32),"",SUM(AA32:AI32))</f>
        <v>85</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67</v>
      </c>
      <c r="BX32" s="4">
        <f t="shared" si="43"/>
        <v>4</v>
      </c>
      <c r="BY32" s="4">
        <f t="shared" si="44"/>
        <v>11</v>
      </c>
      <c r="BZ32" s="4">
        <f t="shared" si="45"/>
        <v>0</v>
      </c>
      <c r="CA32" s="4">
        <f t="shared" si="46"/>
        <v>1</v>
      </c>
      <c r="CB32" s="4">
        <f t="shared" si="47"/>
        <v>2</v>
      </c>
      <c r="CC32" s="4">
        <f t="shared" si="48"/>
        <v>0</v>
      </c>
      <c r="CD32" s="4">
        <f t="shared" si="49"/>
        <v>0</v>
      </c>
      <c r="CE32" s="4">
        <f t="shared" si="50"/>
        <v>0</v>
      </c>
      <c r="CF32" s="10">
        <f t="shared" si="35"/>
        <v>85</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0</v>
      </c>
      <c r="P33" s="272">
        <v>1</v>
      </c>
      <c r="Q33" s="272">
        <v>0</v>
      </c>
      <c r="R33" s="272">
        <v>0</v>
      </c>
      <c r="S33" s="272">
        <v>0</v>
      </c>
      <c r="T33" s="272">
        <v>0</v>
      </c>
      <c r="U33" s="272">
        <v>0</v>
      </c>
      <c r="V33" s="272">
        <v>0</v>
      </c>
      <c r="W33" s="277">
        <v>0</v>
      </c>
      <c r="X33" s="275">
        <f t="array" ref="X33">IF(ISBLANK(O33:W33),"",SUM(O33:W33))</f>
        <v>1</v>
      </c>
      <c r="Z33" s="25">
        <f t="shared" si="37"/>
        <v>0.43750000000000033</v>
      </c>
      <c r="AA33" s="272">
        <v>76</v>
      </c>
      <c r="AB33" s="272">
        <v>12</v>
      </c>
      <c r="AC33" s="272">
        <v>14</v>
      </c>
      <c r="AD33" s="272">
        <v>1</v>
      </c>
      <c r="AE33" s="272">
        <v>3</v>
      </c>
      <c r="AF33" s="272">
        <v>1</v>
      </c>
      <c r="AG33" s="272">
        <v>1</v>
      </c>
      <c r="AH33" s="272">
        <v>0</v>
      </c>
      <c r="AI33" s="277">
        <v>0</v>
      </c>
      <c r="AJ33" s="275">
        <f t="array" ref="AJ33">IF(ISBLANK(AA33:AI33),"",SUM(AA33:AI33))</f>
        <v>108</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76</v>
      </c>
      <c r="BX33" s="4">
        <f t="shared" si="43"/>
        <v>13</v>
      </c>
      <c r="BY33" s="4">
        <f t="shared" si="44"/>
        <v>14</v>
      </c>
      <c r="BZ33" s="4">
        <f t="shared" si="45"/>
        <v>1</v>
      </c>
      <c r="CA33" s="4">
        <f t="shared" si="46"/>
        <v>3</v>
      </c>
      <c r="CB33" s="4">
        <f t="shared" si="47"/>
        <v>1</v>
      </c>
      <c r="CC33" s="4">
        <f t="shared" si="48"/>
        <v>1</v>
      </c>
      <c r="CD33" s="4">
        <f t="shared" si="49"/>
        <v>0</v>
      </c>
      <c r="CE33" s="4">
        <f t="shared" si="50"/>
        <v>0</v>
      </c>
      <c r="CF33" s="10">
        <f t="shared" si="35"/>
        <v>109</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0</v>
      </c>
      <c r="P34" s="272">
        <v>0</v>
      </c>
      <c r="Q34" s="272">
        <v>0</v>
      </c>
      <c r="R34" s="272">
        <v>0</v>
      </c>
      <c r="S34" s="272">
        <v>0</v>
      </c>
      <c r="T34" s="272">
        <v>0</v>
      </c>
      <c r="U34" s="272">
        <v>0</v>
      </c>
      <c r="V34" s="272">
        <v>0</v>
      </c>
      <c r="W34" s="277">
        <v>0</v>
      </c>
      <c r="X34" s="275">
        <f t="array" ref="X34">IF(ISBLANK(O34:W34),"",SUM(O34:W34))</f>
        <v>0</v>
      </c>
      <c r="Z34" s="25">
        <f t="shared" si="37"/>
        <v>0.44791666666666702</v>
      </c>
      <c r="AA34" s="272">
        <v>88</v>
      </c>
      <c r="AB34" s="272">
        <v>4</v>
      </c>
      <c r="AC34" s="272">
        <v>10</v>
      </c>
      <c r="AD34" s="272">
        <v>3</v>
      </c>
      <c r="AE34" s="272">
        <v>1</v>
      </c>
      <c r="AF34" s="272">
        <v>3</v>
      </c>
      <c r="AG34" s="272">
        <v>1</v>
      </c>
      <c r="AH34" s="272">
        <v>1</v>
      </c>
      <c r="AI34" s="277">
        <v>0</v>
      </c>
      <c r="AJ34" s="275">
        <f t="array" ref="AJ34">IF(ISBLANK(AA34:AI34),"",SUM(AA34:AI34))</f>
        <v>111</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88</v>
      </c>
      <c r="BX34" s="4">
        <f t="shared" si="43"/>
        <v>4</v>
      </c>
      <c r="BY34" s="4">
        <f t="shared" si="44"/>
        <v>10</v>
      </c>
      <c r="BZ34" s="4">
        <f t="shared" si="45"/>
        <v>3</v>
      </c>
      <c r="CA34" s="4">
        <f t="shared" si="46"/>
        <v>1</v>
      </c>
      <c r="CB34" s="4">
        <f t="shared" si="47"/>
        <v>3</v>
      </c>
      <c r="CC34" s="4">
        <f t="shared" si="48"/>
        <v>1</v>
      </c>
      <c r="CD34" s="4">
        <f t="shared" si="49"/>
        <v>1</v>
      </c>
      <c r="CE34" s="4">
        <f t="shared" si="50"/>
        <v>0</v>
      </c>
      <c r="CF34" s="10">
        <f t="shared" si="35"/>
        <v>111</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0</v>
      </c>
      <c r="P35" s="272">
        <v>0</v>
      </c>
      <c r="Q35" s="272">
        <v>0</v>
      </c>
      <c r="R35" s="272">
        <v>0</v>
      </c>
      <c r="S35" s="272">
        <v>0</v>
      </c>
      <c r="T35" s="272">
        <v>0</v>
      </c>
      <c r="U35" s="272">
        <v>0</v>
      </c>
      <c r="V35" s="272">
        <v>0</v>
      </c>
      <c r="W35" s="277">
        <v>0</v>
      </c>
      <c r="X35" s="275">
        <f t="array" ref="X35">IF(ISBLANK(O35:W35),"",SUM(O35:W35))</f>
        <v>0</v>
      </c>
      <c r="Z35" s="25">
        <f t="shared" si="37"/>
        <v>0.4583333333333337</v>
      </c>
      <c r="AA35" s="272">
        <v>66</v>
      </c>
      <c r="AB35" s="272">
        <v>7</v>
      </c>
      <c r="AC35" s="272">
        <v>15</v>
      </c>
      <c r="AD35" s="272">
        <v>1</v>
      </c>
      <c r="AE35" s="272">
        <v>3</v>
      </c>
      <c r="AF35" s="272">
        <v>3</v>
      </c>
      <c r="AG35" s="272">
        <v>0</v>
      </c>
      <c r="AH35" s="272">
        <v>0</v>
      </c>
      <c r="AI35" s="277">
        <v>0</v>
      </c>
      <c r="AJ35" s="275">
        <f t="array" ref="AJ35">IF(ISBLANK(AA35:AI35),"",SUM(AA35:AI35))</f>
        <v>95</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66</v>
      </c>
      <c r="BX35" s="4">
        <f t="shared" si="43"/>
        <v>7</v>
      </c>
      <c r="BY35" s="4">
        <f t="shared" si="44"/>
        <v>15</v>
      </c>
      <c r="BZ35" s="4">
        <f t="shared" si="45"/>
        <v>1</v>
      </c>
      <c r="CA35" s="4">
        <f t="shared" si="46"/>
        <v>3</v>
      </c>
      <c r="CB35" s="4">
        <f t="shared" si="47"/>
        <v>3</v>
      </c>
      <c r="CC35" s="4">
        <f t="shared" si="48"/>
        <v>0</v>
      </c>
      <c r="CD35" s="4">
        <f t="shared" si="49"/>
        <v>0</v>
      </c>
      <c r="CE35" s="4">
        <f t="shared" si="50"/>
        <v>0</v>
      </c>
      <c r="CF35" s="10">
        <f t="shared" si="35"/>
        <v>95</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0</v>
      </c>
      <c r="P36" s="272">
        <v>0</v>
      </c>
      <c r="Q36" s="272">
        <v>0</v>
      </c>
      <c r="R36" s="272">
        <v>0</v>
      </c>
      <c r="S36" s="272">
        <v>0</v>
      </c>
      <c r="T36" s="272">
        <v>0</v>
      </c>
      <c r="U36" s="272">
        <v>0</v>
      </c>
      <c r="V36" s="272">
        <v>0</v>
      </c>
      <c r="W36" s="277">
        <v>0</v>
      </c>
      <c r="X36" s="275">
        <f t="array" ref="X36">IF(ISBLANK(O36:W36),"",SUM(O36:W36))</f>
        <v>0</v>
      </c>
      <c r="Z36" s="25">
        <f t="shared" si="37"/>
        <v>0.46875000000000039</v>
      </c>
      <c r="AA36" s="272">
        <v>69</v>
      </c>
      <c r="AB36" s="272">
        <v>7</v>
      </c>
      <c r="AC36" s="272">
        <v>22</v>
      </c>
      <c r="AD36" s="272">
        <v>2</v>
      </c>
      <c r="AE36" s="272">
        <v>3</v>
      </c>
      <c r="AF36" s="272">
        <v>2</v>
      </c>
      <c r="AG36" s="272">
        <v>0</v>
      </c>
      <c r="AH36" s="272">
        <v>0</v>
      </c>
      <c r="AI36" s="277">
        <v>4</v>
      </c>
      <c r="AJ36" s="275">
        <f t="array" ref="AJ36">IF(ISBLANK(AA36:AI36),"",SUM(AA36:AI36))</f>
        <v>109</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69</v>
      </c>
      <c r="BX36" s="4">
        <f t="shared" si="43"/>
        <v>7</v>
      </c>
      <c r="BY36" s="4">
        <f t="shared" si="44"/>
        <v>22</v>
      </c>
      <c r="BZ36" s="4">
        <f t="shared" si="45"/>
        <v>2</v>
      </c>
      <c r="CA36" s="4">
        <f t="shared" si="46"/>
        <v>3</v>
      </c>
      <c r="CB36" s="4">
        <f t="shared" si="47"/>
        <v>2</v>
      </c>
      <c r="CC36" s="4">
        <f t="shared" si="48"/>
        <v>0</v>
      </c>
      <c r="CD36" s="4">
        <f t="shared" si="49"/>
        <v>0</v>
      </c>
      <c r="CE36" s="4">
        <f t="shared" si="50"/>
        <v>4</v>
      </c>
      <c r="CF36" s="10">
        <f t="shared" si="35"/>
        <v>109</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0</v>
      </c>
      <c r="P37" s="272">
        <v>0</v>
      </c>
      <c r="Q37" s="272">
        <v>0</v>
      </c>
      <c r="R37" s="272">
        <v>0</v>
      </c>
      <c r="S37" s="272">
        <v>0</v>
      </c>
      <c r="T37" s="272">
        <v>0</v>
      </c>
      <c r="U37" s="272">
        <v>0</v>
      </c>
      <c r="V37" s="272">
        <v>0</v>
      </c>
      <c r="W37" s="277">
        <v>0</v>
      </c>
      <c r="X37" s="275">
        <f t="array" ref="X37">IF(ISBLANK(O37:W37),"",SUM(O37:W37))</f>
        <v>0</v>
      </c>
      <c r="Z37" s="25">
        <f t="shared" si="37"/>
        <v>0.47916666666666707</v>
      </c>
      <c r="AA37" s="272">
        <v>78</v>
      </c>
      <c r="AB37" s="272">
        <v>9</v>
      </c>
      <c r="AC37" s="272">
        <v>7</v>
      </c>
      <c r="AD37" s="272">
        <v>3</v>
      </c>
      <c r="AE37" s="272">
        <v>3</v>
      </c>
      <c r="AF37" s="272">
        <v>3</v>
      </c>
      <c r="AG37" s="272">
        <v>0</v>
      </c>
      <c r="AH37" s="272">
        <v>0</v>
      </c>
      <c r="AI37" s="277">
        <v>0</v>
      </c>
      <c r="AJ37" s="275">
        <f t="array" ref="AJ37">IF(ISBLANK(AA37:AI37),"",SUM(AA37:AI37))</f>
        <v>103</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78</v>
      </c>
      <c r="BX37" s="4">
        <f t="shared" si="43"/>
        <v>9</v>
      </c>
      <c r="BY37" s="4">
        <f t="shared" si="44"/>
        <v>7</v>
      </c>
      <c r="BZ37" s="4">
        <f t="shared" si="45"/>
        <v>3</v>
      </c>
      <c r="CA37" s="4">
        <f t="shared" si="46"/>
        <v>3</v>
      </c>
      <c r="CB37" s="4">
        <f t="shared" si="47"/>
        <v>3</v>
      </c>
      <c r="CC37" s="4">
        <f t="shared" si="48"/>
        <v>0</v>
      </c>
      <c r="CD37" s="4">
        <f t="shared" si="49"/>
        <v>0</v>
      </c>
      <c r="CE37" s="4">
        <f t="shared" si="50"/>
        <v>0</v>
      </c>
      <c r="CF37" s="10">
        <f t="shared" si="35"/>
        <v>103</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0</v>
      </c>
      <c r="P38" s="272">
        <v>0</v>
      </c>
      <c r="Q38" s="272">
        <v>0</v>
      </c>
      <c r="R38" s="272">
        <v>1</v>
      </c>
      <c r="S38" s="272">
        <v>0</v>
      </c>
      <c r="T38" s="272">
        <v>0</v>
      </c>
      <c r="U38" s="272">
        <v>0</v>
      </c>
      <c r="V38" s="272">
        <v>0</v>
      </c>
      <c r="W38" s="277">
        <v>0</v>
      </c>
      <c r="X38" s="275">
        <f t="array" ref="X38">IF(ISBLANK(O38:W38),"",SUM(O38:W38))</f>
        <v>1</v>
      </c>
      <c r="Z38" s="25">
        <f t="shared" si="37"/>
        <v>0.48958333333333376</v>
      </c>
      <c r="AA38" s="272">
        <v>83</v>
      </c>
      <c r="AB38" s="272">
        <v>7</v>
      </c>
      <c r="AC38" s="272">
        <v>11</v>
      </c>
      <c r="AD38" s="272">
        <v>1</v>
      </c>
      <c r="AE38" s="272">
        <v>1</v>
      </c>
      <c r="AF38" s="272">
        <v>3</v>
      </c>
      <c r="AG38" s="272">
        <v>1</v>
      </c>
      <c r="AH38" s="272">
        <v>3</v>
      </c>
      <c r="AI38" s="277">
        <v>0</v>
      </c>
      <c r="AJ38" s="275">
        <f t="array" ref="AJ38">IF(ISBLANK(AA38:AI38),"",SUM(AA38:AI38))</f>
        <v>110</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83</v>
      </c>
      <c r="BX38" s="4">
        <f t="shared" si="43"/>
        <v>7</v>
      </c>
      <c r="BY38" s="4">
        <f t="shared" si="44"/>
        <v>11</v>
      </c>
      <c r="BZ38" s="4">
        <f t="shared" si="45"/>
        <v>2</v>
      </c>
      <c r="CA38" s="4">
        <f t="shared" si="46"/>
        <v>1</v>
      </c>
      <c r="CB38" s="4">
        <f t="shared" si="47"/>
        <v>3</v>
      </c>
      <c r="CC38" s="4">
        <f t="shared" si="48"/>
        <v>1</v>
      </c>
      <c r="CD38" s="4">
        <f t="shared" si="49"/>
        <v>3</v>
      </c>
      <c r="CE38" s="4">
        <f t="shared" si="50"/>
        <v>0</v>
      </c>
      <c r="CF38" s="10">
        <f t="shared" si="35"/>
        <v>111</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0</v>
      </c>
      <c r="P39" s="272">
        <v>0</v>
      </c>
      <c r="Q39" s="272">
        <v>0</v>
      </c>
      <c r="R39" s="272">
        <v>0</v>
      </c>
      <c r="S39" s="272">
        <v>0</v>
      </c>
      <c r="T39" s="272">
        <v>0</v>
      </c>
      <c r="U39" s="272">
        <v>0</v>
      </c>
      <c r="V39" s="272">
        <v>0</v>
      </c>
      <c r="W39" s="277">
        <v>0</v>
      </c>
      <c r="X39" s="275">
        <f t="array" ref="X39">IF(ISBLANK(O39:W39),"",SUM(O39:W39))</f>
        <v>0</v>
      </c>
      <c r="Z39" s="25">
        <f t="shared" si="37"/>
        <v>0.50000000000000044</v>
      </c>
      <c r="AA39" s="272">
        <v>97</v>
      </c>
      <c r="AB39" s="272">
        <v>11</v>
      </c>
      <c r="AC39" s="272">
        <v>7</v>
      </c>
      <c r="AD39" s="272">
        <v>2</v>
      </c>
      <c r="AE39" s="272">
        <v>3</v>
      </c>
      <c r="AF39" s="272">
        <v>4</v>
      </c>
      <c r="AG39" s="272">
        <v>1</v>
      </c>
      <c r="AH39" s="272">
        <v>0</v>
      </c>
      <c r="AI39" s="277">
        <v>0</v>
      </c>
      <c r="AJ39" s="275">
        <f t="array" ref="AJ39">IF(ISBLANK(AA39:AI39),"",SUM(AA39:AI39))</f>
        <v>125</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97</v>
      </c>
      <c r="BX39" s="4">
        <f t="shared" si="43"/>
        <v>11</v>
      </c>
      <c r="BY39" s="4">
        <f t="shared" si="44"/>
        <v>7</v>
      </c>
      <c r="BZ39" s="4">
        <f t="shared" si="45"/>
        <v>2</v>
      </c>
      <c r="CA39" s="4">
        <f t="shared" si="46"/>
        <v>3</v>
      </c>
      <c r="CB39" s="4">
        <f t="shared" si="47"/>
        <v>4</v>
      </c>
      <c r="CC39" s="4">
        <f t="shared" si="48"/>
        <v>1</v>
      </c>
      <c r="CD39" s="4">
        <f t="shared" si="49"/>
        <v>0</v>
      </c>
      <c r="CE39" s="4">
        <f t="shared" si="50"/>
        <v>0</v>
      </c>
      <c r="CF39" s="10">
        <f t="shared" si="35"/>
        <v>125</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0</v>
      </c>
      <c r="P40" s="272">
        <v>0</v>
      </c>
      <c r="Q40" s="272">
        <v>0</v>
      </c>
      <c r="R40" s="272">
        <v>0</v>
      </c>
      <c r="S40" s="272">
        <v>0</v>
      </c>
      <c r="T40" s="272">
        <v>0</v>
      </c>
      <c r="U40" s="272">
        <v>0</v>
      </c>
      <c r="V40" s="272">
        <v>0</v>
      </c>
      <c r="W40" s="277">
        <v>0</v>
      </c>
      <c r="X40" s="275">
        <f t="array" ref="X40">IF(ISBLANK(O40:W40),"",SUM(O40:W40))</f>
        <v>0</v>
      </c>
      <c r="Z40" s="25">
        <f t="shared" si="37"/>
        <v>0.51041666666666707</v>
      </c>
      <c r="AA40" s="272">
        <v>105</v>
      </c>
      <c r="AB40" s="272">
        <v>4</v>
      </c>
      <c r="AC40" s="272">
        <v>15</v>
      </c>
      <c r="AD40" s="272">
        <v>1</v>
      </c>
      <c r="AE40" s="272">
        <v>3</v>
      </c>
      <c r="AF40" s="272">
        <v>1</v>
      </c>
      <c r="AG40" s="272">
        <v>0</v>
      </c>
      <c r="AH40" s="272">
        <v>2</v>
      </c>
      <c r="AI40" s="277">
        <v>0</v>
      </c>
      <c r="AJ40" s="275">
        <f t="array" ref="AJ40">IF(ISBLANK(AA40:AI40),"",SUM(AA40:AI40))</f>
        <v>131</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105</v>
      </c>
      <c r="BX40" s="4">
        <f t="shared" si="43"/>
        <v>4</v>
      </c>
      <c r="BY40" s="4">
        <f t="shared" si="44"/>
        <v>15</v>
      </c>
      <c r="BZ40" s="4">
        <f t="shared" si="45"/>
        <v>1</v>
      </c>
      <c r="CA40" s="4">
        <f t="shared" si="46"/>
        <v>3</v>
      </c>
      <c r="CB40" s="4">
        <f t="shared" si="47"/>
        <v>1</v>
      </c>
      <c r="CC40" s="4">
        <f t="shared" si="48"/>
        <v>0</v>
      </c>
      <c r="CD40" s="4">
        <f t="shared" si="49"/>
        <v>2</v>
      </c>
      <c r="CE40" s="4">
        <f t="shared" si="50"/>
        <v>0</v>
      </c>
      <c r="CF40" s="10">
        <f t="shared" si="35"/>
        <v>131</v>
      </c>
    </row>
    <row r="41" spans="2:84" x14ac:dyDescent="0.25">
      <c r="B41" s="25">
        <f>B40+config!$C$8</f>
        <v>0.5208333333333337</v>
      </c>
      <c r="C41" s="272">
        <v>1</v>
      </c>
      <c r="D41" s="272">
        <v>0</v>
      </c>
      <c r="E41" s="272">
        <v>0</v>
      </c>
      <c r="F41" s="272">
        <v>0</v>
      </c>
      <c r="G41" s="272">
        <v>0</v>
      </c>
      <c r="H41" s="272">
        <v>0</v>
      </c>
      <c r="I41" s="272">
        <v>0</v>
      </c>
      <c r="J41" s="272">
        <v>0</v>
      </c>
      <c r="K41" s="277">
        <v>0</v>
      </c>
      <c r="L41" s="275">
        <f t="array" ref="L41">IF(ISBLANK(C41:K41),"",SUM(C41:K41))</f>
        <v>1</v>
      </c>
      <c r="N41" s="25">
        <f t="shared" si="36"/>
        <v>0.5208333333333337</v>
      </c>
      <c r="O41" s="272">
        <v>0</v>
      </c>
      <c r="P41" s="272">
        <v>0</v>
      </c>
      <c r="Q41" s="272">
        <v>0</v>
      </c>
      <c r="R41" s="272">
        <v>0</v>
      </c>
      <c r="S41" s="272">
        <v>0</v>
      </c>
      <c r="T41" s="272">
        <v>0</v>
      </c>
      <c r="U41" s="272">
        <v>0</v>
      </c>
      <c r="V41" s="272">
        <v>0</v>
      </c>
      <c r="W41" s="277">
        <v>0</v>
      </c>
      <c r="X41" s="275">
        <f t="array" ref="X41">IF(ISBLANK(O41:W41),"",SUM(O41:W41))</f>
        <v>0</v>
      </c>
      <c r="Z41" s="25">
        <f t="shared" si="37"/>
        <v>0.5208333333333337</v>
      </c>
      <c r="AA41" s="272">
        <v>86</v>
      </c>
      <c r="AB41" s="272">
        <v>5</v>
      </c>
      <c r="AC41" s="272">
        <v>13</v>
      </c>
      <c r="AD41" s="272">
        <v>1</v>
      </c>
      <c r="AE41" s="272">
        <v>3</v>
      </c>
      <c r="AF41" s="272">
        <v>3</v>
      </c>
      <c r="AG41" s="272">
        <v>0</v>
      </c>
      <c r="AH41" s="272">
        <v>2</v>
      </c>
      <c r="AI41" s="277">
        <v>0</v>
      </c>
      <c r="AJ41" s="275">
        <f t="array" ref="AJ41">IF(ISBLANK(AA41:AI41),"",SUM(AA41:AI41))</f>
        <v>113</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87</v>
      </c>
      <c r="BX41" s="4">
        <f t="shared" si="43"/>
        <v>5</v>
      </c>
      <c r="BY41" s="4">
        <f t="shared" si="44"/>
        <v>13</v>
      </c>
      <c r="BZ41" s="4">
        <f t="shared" si="45"/>
        <v>1</v>
      </c>
      <c r="CA41" s="4">
        <f t="shared" si="46"/>
        <v>3</v>
      </c>
      <c r="CB41" s="4">
        <f t="shared" si="47"/>
        <v>3</v>
      </c>
      <c r="CC41" s="4">
        <f t="shared" si="48"/>
        <v>0</v>
      </c>
      <c r="CD41" s="4">
        <f t="shared" si="49"/>
        <v>2</v>
      </c>
      <c r="CE41" s="4">
        <f t="shared" si="50"/>
        <v>0</v>
      </c>
      <c r="CF41" s="10">
        <f t="shared" si="35"/>
        <v>114</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0</v>
      </c>
      <c r="P42" s="272">
        <v>0</v>
      </c>
      <c r="Q42" s="272">
        <v>0</v>
      </c>
      <c r="R42" s="272">
        <v>0</v>
      </c>
      <c r="S42" s="272">
        <v>0</v>
      </c>
      <c r="T42" s="272">
        <v>0</v>
      </c>
      <c r="U42" s="272">
        <v>0</v>
      </c>
      <c r="V42" s="272">
        <v>0</v>
      </c>
      <c r="W42" s="277">
        <v>0</v>
      </c>
      <c r="X42" s="275">
        <f t="array" ref="X42">IF(ISBLANK(O42:W42),"",SUM(O42:W42))</f>
        <v>0</v>
      </c>
      <c r="Z42" s="25">
        <f t="shared" si="37"/>
        <v>0.53125000000000033</v>
      </c>
      <c r="AA42" s="272">
        <v>94</v>
      </c>
      <c r="AB42" s="272">
        <v>8</v>
      </c>
      <c r="AC42" s="272">
        <v>8</v>
      </c>
      <c r="AD42" s="272">
        <v>0</v>
      </c>
      <c r="AE42" s="272">
        <v>4</v>
      </c>
      <c r="AF42" s="272">
        <v>3</v>
      </c>
      <c r="AG42" s="272">
        <v>1</v>
      </c>
      <c r="AH42" s="272">
        <v>3</v>
      </c>
      <c r="AI42" s="277">
        <v>0</v>
      </c>
      <c r="AJ42" s="275">
        <f t="array" ref="AJ42">IF(ISBLANK(AA42:AI42),"",SUM(AA42:AI42))</f>
        <v>121</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94</v>
      </c>
      <c r="BX42" s="4">
        <f t="shared" si="43"/>
        <v>8</v>
      </c>
      <c r="BY42" s="4">
        <f t="shared" si="44"/>
        <v>8</v>
      </c>
      <c r="BZ42" s="4">
        <f t="shared" si="45"/>
        <v>0</v>
      </c>
      <c r="CA42" s="4">
        <f t="shared" si="46"/>
        <v>4</v>
      </c>
      <c r="CB42" s="4">
        <f t="shared" si="47"/>
        <v>3</v>
      </c>
      <c r="CC42" s="4">
        <f t="shared" si="48"/>
        <v>1</v>
      </c>
      <c r="CD42" s="4">
        <f t="shared" si="49"/>
        <v>3</v>
      </c>
      <c r="CE42" s="4">
        <f t="shared" si="50"/>
        <v>0</v>
      </c>
      <c r="CF42" s="10">
        <f t="shared" si="35"/>
        <v>121</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0</v>
      </c>
      <c r="P43" s="272">
        <v>0</v>
      </c>
      <c r="Q43" s="272">
        <v>0</v>
      </c>
      <c r="R43" s="272">
        <v>0</v>
      </c>
      <c r="S43" s="272">
        <v>0</v>
      </c>
      <c r="T43" s="272">
        <v>0</v>
      </c>
      <c r="U43" s="272">
        <v>0</v>
      </c>
      <c r="V43" s="272">
        <v>0</v>
      </c>
      <c r="W43" s="277">
        <v>0</v>
      </c>
      <c r="X43" s="275">
        <f t="array" ref="X43">IF(ISBLANK(O43:W43),"",SUM(O43:W43))</f>
        <v>0</v>
      </c>
      <c r="Z43" s="25">
        <f t="shared" si="37"/>
        <v>0.54166666666666696</v>
      </c>
      <c r="AA43" s="272">
        <v>114</v>
      </c>
      <c r="AB43" s="272">
        <v>7</v>
      </c>
      <c r="AC43" s="272">
        <v>7</v>
      </c>
      <c r="AD43" s="272">
        <v>1</v>
      </c>
      <c r="AE43" s="272">
        <v>5</v>
      </c>
      <c r="AF43" s="272">
        <v>1</v>
      </c>
      <c r="AG43" s="272">
        <v>1</v>
      </c>
      <c r="AH43" s="272">
        <v>3</v>
      </c>
      <c r="AI43" s="277">
        <v>0</v>
      </c>
      <c r="AJ43" s="275">
        <f t="array" ref="AJ43">IF(ISBLANK(AA43:AI43),"",SUM(AA43:AI43))</f>
        <v>139</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114</v>
      </c>
      <c r="BX43" s="4">
        <f t="shared" si="43"/>
        <v>7</v>
      </c>
      <c r="BY43" s="4">
        <f t="shared" si="44"/>
        <v>7</v>
      </c>
      <c r="BZ43" s="4">
        <f t="shared" si="45"/>
        <v>1</v>
      </c>
      <c r="CA43" s="4">
        <f t="shared" si="46"/>
        <v>5</v>
      </c>
      <c r="CB43" s="4">
        <f t="shared" si="47"/>
        <v>1</v>
      </c>
      <c r="CC43" s="4">
        <f t="shared" si="48"/>
        <v>1</v>
      </c>
      <c r="CD43" s="4">
        <f t="shared" si="49"/>
        <v>3</v>
      </c>
      <c r="CE43" s="4">
        <f t="shared" si="50"/>
        <v>0</v>
      </c>
      <c r="CF43" s="10">
        <f t="shared" si="35"/>
        <v>139</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0</v>
      </c>
      <c r="P44" s="272">
        <v>0</v>
      </c>
      <c r="Q44" s="272">
        <v>0</v>
      </c>
      <c r="R44" s="272">
        <v>0</v>
      </c>
      <c r="S44" s="272">
        <v>0</v>
      </c>
      <c r="T44" s="272">
        <v>0</v>
      </c>
      <c r="U44" s="272">
        <v>0</v>
      </c>
      <c r="V44" s="272">
        <v>0</v>
      </c>
      <c r="W44" s="277">
        <v>0</v>
      </c>
      <c r="X44" s="275">
        <f t="array" ref="X44">IF(ISBLANK(O44:W44),"",SUM(O44:W44))</f>
        <v>0</v>
      </c>
      <c r="Z44" s="25">
        <f t="shared" si="37"/>
        <v>0.55208333333333359</v>
      </c>
      <c r="AA44" s="272">
        <v>108</v>
      </c>
      <c r="AB44" s="272">
        <v>10</v>
      </c>
      <c r="AC44" s="272">
        <v>16</v>
      </c>
      <c r="AD44" s="272">
        <v>1</v>
      </c>
      <c r="AE44" s="272">
        <v>5</v>
      </c>
      <c r="AF44" s="272">
        <v>5</v>
      </c>
      <c r="AG44" s="272">
        <v>0</v>
      </c>
      <c r="AH44" s="272">
        <v>2</v>
      </c>
      <c r="AI44" s="277">
        <v>0</v>
      </c>
      <c r="AJ44" s="275">
        <f t="array" ref="AJ44">IF(ISBLANK(AA44:AI44),"",SUM(AA44:AI44))</f>
        <v>147</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108</v>
      </c>
      <c r="BX44" s="4">
        <f t="shared" si="43"/>
        <v>10</v>
      </c>
      <c r="BY44" s="4">
        <f t="shared" si="44"/>
        <v>16</v>
      </c>
      <c r="BZ44" s="4">
        <f t="shared" si="45"/>
        <v>1</v>
      </c>
      <c r="CA44" s="4">
        <f t="shared" si="46"/>
        <v>5</v>
      </c>
      <c r="CB44" s="4">
        <f t="shared" si="47"/>
        <v>5</v>
      </c>
      <c r="CC44" s="4">
        <f t="shared" si="48"/>
        <v>0</v>
      </c>
      <c r="CD44" s="4">
        <f t="shared" si="49"/>
        <v>2</v>
      </c>
      <c r="CE44" s="4">
        <f t="shared" si="50"/>
        <v>0</v>
      </c>
      <c r="CF44" s="10">
        <f t="shared" si="35"/>
        <v>147</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0</v>
      </c>
      <c r="P45" s="272">
        <v>0</v>
      </c>
      <c r="Q45" s="272">
        <v>0</v>
      </c>
      <c r="R45" s="272">
        <v>0</v>
      </c>
      <c r="S45" s="272">
        <v>0</v>
      </c>
      <c r="T45" s="272">
        <v>0</v>
      </c>
      <c r="U45" s="272">
        <v>0</v>
      </c>
      <c r="V45" s="272">
        <v>0</v>
      </c>
      <c r="W45" s="277">
        <v>0</v>
      </c>
      <c r="X45" s="275">
        <f t="array" ref="X45">IF(ISBLANK(O45:W45),"",SUM(O45:W45))</f>
        <v>0</v>
      </c>
      <c r="Z45" s="25">
        <f t="shared" si="37"/>
        <v>0.56250000000000022</v>
      </c>
      <c r="AA45" s="272">
        <v>92</v>
      </c>
      <c r="AB45" s="272">
        <v>7</v>
      </c>
      <c r="AC45" s="272">
        <v>10</v>
      </c>
      <c r="AD45" s="272">
        <v>3</v>
      </c>
      <c r="AE45" s="272">
        <v>2</v>
      </c>
      <c r="AF45" s="272">
        <v>1</v>
      </c>
      <c r="AG45" s="272">
        <v>0</v>
      </c>
      <c r="AH45" s="272">
        <v>0</v>
      </c>
      <c r="AI45" s="277">
        <v>0</v>
      </c>
      <c r="AJ45" s="275">
        <f t="array" ref="AJ45">IF(ISBLANK(AA45:AI45),"",SUM(AA45:AI45))</f>
        <v>115</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92</v>
      </c>
      <c r="BX45" s="4">
        <f t="shared" si="43"/>
        <v>7</v>
      </c>
      <c r="BY45" s="4">
        <f t="shared" si="44"/>
        <v>10</v>
      </c>
      <c r="BZ45" s="4">
        <f t="shared" si="45"/>
        <v>3</v>
      </c>
      <c r="CA45" s="4">
        <f t="shared" si="46"/>
        <v>2</v>
      </c>
      <c r="CB45" s="4">
        <f t="shared" si="47"/>
        <v>1</v>
      </c>
      <c r="CC45" s="4">
        <f t="shared" si="48"/>
        <v>0</v>
      </c>
      <c r="CD45" s="4">
        <f t="shared" si="49"/>
        <v>0</v>
      </c>
      <c r="CE45" s="4">
        <f t="shared" si="50"/>
        <v>0</v>
      </c>
      <c r="CF45" s="10">
        <f t="shared" si="35"/>
        <v>115</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1</v>
      </c>
      <c r="P46" s="272">
        <v>0</v>
      </c>
      <c r="Q46" s="272">
        <v>0</v>
      </c>
      <c r="R46" s="272">
        <v>0</v>
      </c>
      <c r="S46" s="272">
        <v>0</v>
      </c>
      <c r="T46" s="272">
        <v>0</v>
      </c>
      <c r="U46" s="272">
        <v>0</v>
      </c>
      <c r="V46" s="272">
        <v>0</v>
      </c>
      <c r="W46" s="277">
        <v>0</v>
      </c>
      <c r="X46" s="275">
        <f t="array" ref="X46">IF(ISBLANK(O46:W46),"",SUM(O46:W46))</f>
        <v>1</v>
      </c>
      <c r="Z46" s="25">
        <f t="shared" si="37"/>
        <v>0.57291666666666685</v>
      </c>
      <c r="AA46" s="272">
        <v>83</v>
      </c>
      <c r="AB46" s="272">
        <v>7</v>
      </c>
      <c r="AC46" s="272">
        <v>7</v>
      </c>
      <c r="AD46" s="272">
        <v>0</v>
      </c>
      <c r="AE46" s="272">
        <v>4</v>
      </c>
      <c r="AF46" s="272">
        <v>2</v>
      </c>
      <c r="AG46" s="272">
        <v>0</v>
      </c>
      <c r="AH46" s="272">
        <v>1</v>
      </c>
      <c r="AI46" s="277">
        <v>0</v>
      </c>
      <c r="AJ46" s="275">
        <f t="array" ref="AJ46">IF(ISBLANK(AA46:AI46),"",SUM(AA46:AI46))</f>
        <v>104</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84</v>
      </c>
      <c r="BX46" s="4">
        <f t="shared" si="43"/>
        <v>7</v>
      </c>
      <c r="BY46" s="4">
        <f t="shared" si="44"/>
        <v>7</v>
      </c>
      <c r="BZ46" s="4">
        <f t="shared" si="45"/>
        <v>0</v>
      </c>
      <c r="CA46" s="4">
        <f t="shared" si="46"/>
        <v>4</v>
      </c>
      <c r="CB46" s="4">
        <f t="shared" si="47"/>
        <v>2</v>
      </c>
      <c r="CC46" s="4">
        <f t="shared" si="48"/>
        <v>0</v>
      </c>
      <c r="CD46" s="4">
        <f t="shared" si="49"/>
        <v>1</v>
      </c>
      <c r="CE46" s="4">
        <f t="shared" si="50"/>
        <v>0</v>
      </c>
      <c r="CF46" s="10">
        <f t="shared" si="35"/>
        <v>105</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0</v>
      </c>
      <c r="P47" s="272">
        <v>0</v>
      </c>
      <c r="Q47" s="272">
        <v>0</v>
      </c>
      <c r="R47" s="272">
        <v>0</v>
      </c>
      <c r="S47" s="272">
        <v>0</v>
      </c>
      <c r="T47" s="272">
        <v>0</v>
      </c>
      <c r="U47" s="272">
        <v>0</v>
      </c>
      <c r="V47" s="272">
        <v>1</v>
      </c>
      <c r="W47" s="277">
        <v>0</v>
      </c>
      <c r="X47" s="275">
        <f t="array" ref="X47">IF(ISBLANK(O47:W47),"",SUM(O47:W47))</f>
        <v>1</v>
      </c>
      <c r="Z47" s="25">
        <f t="shared" si="37"/>
        <v>0.58333333333333348</v>
      </c>
      <c r="AA47" s="272">
        <v>95</v>
      </c>
      <c r="AB47" s="272">
        <v>7</v>
      </c>
      <c r="AC47" s="272">
        <v>17</v>
      </c>
      <c r="AD47" s="272">
        <v>1</v>
      </c>
      <c r="AE47" s="272">
        <v>2</v>
      </c>
      <c r="AF47" s="272">
        <v>0</v>
      </c>
      <c r="AG47" s="272">
        <v>0</v>
      </c>
      <c r="AH47" s="272">
        <v>4</v>
      </c>
      <c r="AI47" s="277">
        <v>0</v>
      </c>
      <c r="AJ47" s="275">
        <f t="array" ref="AJ47">IF(ISBLANK(AA47:AI47),"",SUM(AA47:AI47))</f>
        <v>126</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95</v>
      </c>
      <c r="BX47" s="4">
        <f t="shared" si="43"/>
        <v>7</v>
      </c>
      <c r="BY47" s="4">
        <f t="shared" si="44"/>
        <v>17</v>
      </c>
      <c r="BZ47" s="4">
        <f t="shared" si="45"/>
        <v>1</v>
      </c>
      <c r="CA47" s="4">
        <f t="shared" si="46"/>
        <v>2</v>
      </c>
      <c r="CB47" s="4">
        <f t="shared" si="47"/>
        <v>0</v>
      </c>
      <c r="CC47" s="4">
        <f t="shared" si="48"/>
        <v>0</v>
      </c>
      <c r="CD47" s="4">
        <f t="shared" si="49"/>
        <v>5</v>
      </c>
      <c r="CE47" s="4">
        <f t="shared" si="50"/>
        <v>0</v>
      </c>
      <c r="CF47" s="10">
        <f t="shared" si="35"/>
        <v>127</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0</v>
      </c>
      <c r="P48" s="272">
        <v>0</v>
      </c>
      <c r="Q48" s="272">
        <v>0</v>
      </c>
      <c r="R48" s="272">
        <v>0</v>
      </c>
      <c r="S48" s="272">
        <v>0</v>
      </c>
      <c r="T48" s="272">
        <v>0</v>
      </c>
      <c r="U48" s="272">
        <v>0</v>
      </c>
      <c r="V48" s="272">
        <v>0</v>
      </c>
      <c r="W48" s="277">
        <v>0</v>
      </c>
      <c r="X48" s="275">
        <f t="array" ref="X48">IF(ISBLANK(O48:W48),"",SUM(O48:W48))</f>
        <v>0</v>
      </c>
      <c r="Z48" s="25">
        <f t="shared" si="37"/>
        <v>0.59375000000000011</v>
      </c>
      <c r="AA48" s="272">
        <v>107</v>
      </c>
      <c r="AB48" s="272">
        <v>7</v>
      </c>
      <c r="AC48" s="272">
        <v>14</v>
      </c>
      <c r="AD48" s="272">
        <v>0</v>
      </c>
      <c r="AE48" s="272">
        <v>2</v>
      </c>
      <c r="AF48" s="272">
        <v>1</v>
      </c>
      <c r="AG48" s="272">
        <v>1</v>
      </c>
      <c r="AH48" s="272">
        <v>0</v>
      </c>
      <c r="AI48" s="277">
        <v>0</v>
      </c>
      <c r="AJ48" s="275">
        <f t="array" ref="AJ48">IF(ISBLANK(AA48:AI48),"",SUM(AA48:AI48))</f>
        <v>132</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107</v>
      </c>
      <c r="BX48" s="4">
        <f t="shared" si="43"/>
        <v>7</v>
      </c>
      <c r="BY48" s="4">
        <f t="shared" si="44"/>
        <v>14</v>
      </c>
      <c r="BZ48" s="4">
        <f t="shared" si="45"/>
        <v>0</v>
      </c>
      <c r="CA48" s="4">
        <f t="shared" si="46"/>
        <v>2</v>
      </c>
      <c r="CB48" s="4">
        <f t="shared" si="47"/>
        <v>1</v>
      </c>
      <c r="CC48" s="4">
        <f t="shared" si="48"/>
        <v>1</v>
      </c>
      <c r="CD48" s="4">
        <f t="shared" si="49"/>
        <v>0</v>
      </c>
      <c r="CE48" s="4">
        <f t="shared" si="50"/>
        <v>0</v>
      </c>
      <c r="CF48" s="10">
        <f t="shared" si="35"/>
        <v>132</v>
      </c>
    </row>
    <row r="49" spans="2:84" x14ac:dyDescent="0.25">
      <c r="B49" s="25">
        <f>B48+config!$C$8</f>
        <v>0.60416666666666674</v>
      </c>
      <c r="C49" s="272">
        <v>1</v>
      </c>
      <c r="D49" s="272">
        <v>0</v>
      </c>
      <c r="E49" s="272">
        <v>0</v>
      </c>
      <c r="F49" s="272">
        <v>0</v>
      </c>
      <c r="G49" s="272">
        <v>0</v>
      </c>
      <c r="H49" s="272">
        <v>0</v>
      </c>
      <c r="I49" s="272">
        <v>0</v>
      </c>
      <c r="J49" s="272">
        <v>0</v>
      </c>
      <c r="K49" s="277">
        <v>0</v>
      </c>
      <c r="L49" s="275">
        <f t="array" ref="L49">IF(ISBLANK(C49:K49),"",SUM(C49:K49))</f>
        <v>1</v>
      </c>
      <c r="N49" s="25">
        <f t="shared" si="36"/>
        <v>0.60416666666666674</v>
      </c>
      <c r="O49" s="272">
        <v>0</v>
      </c>
      <c r="P49" s="272">
        <v>0</v>
      </c>
      <c r="Q49" s="272">
        <v>0</v>
      </c>
      <c r="R49" s="272">
        <v>0</v>
      </c>
      <c r="S49" s="272">
        <v>0</v>
      </c>
      <c r="T49" s="272">
        <v>0</v>
      </c>
      <c r="U49" s="272">
        <v>0</v>
      </c>
      <c r="V49" s="272">
        <v>0</v>
      </c>
      <c r="W49" s="277">
        <v>2</v>
      </c>
      <c r="X49" s="275">
        <f t="array" ref="X49">IF(ISBLANK(O49:W49),"",SUM(O49:W49))</f>
        <v>2</v>
      </c>
      <c r="Z49" s="25">
        <f t="shared" si="37"/>
        <v>0.60416666666666674</v>
      </c>
      <c r="AA49" s="272">
        <v>112</v>
      </c>
      <c r="AB49" s="272">
        <v>5</v>
      </c>
      <c r="AC49" s="272">
        <v>9</v>
      </c>
      <c r="AD49" s="272">
        <v>2</v>
      </c>
      <c r="AE49" s="272">
        <v>4</v>
      </c>
      <c r="AF49" s="272">
        <v>0</v>
      </c>
      <c r="AG49" s="272">
        <v>0</v>
      </c>
      <c r="AH49" s="272">
        <v>0</v>
      </c>
      <c r="AI49" s="277">
        <v>0</v>
      </c>
      <c r="AJ49" s="275">
        <f t="array" ref="AJ49">IF(ISBLANK(AA49:AI49),"",SUM(AA49:AI49))</f>
        <v>132</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113</v>
      </c>
      <c r="BX49" s="4">
        <f t="shared" si="43"/>
        <v>5</v>
      </c>
      <c r="BY49" s="4">
        <f t="shared" si="44"/>
        <v>9</v>
      </c>
      <c r="BZ49" s="4">
        <f t="shared" si="45"/>
        <v>2</v>
      </c>
      <c r="CA49" s="4">
        <f t="shared" si="46"/>
        <v>4</v>
      </c>
      <c r="CB49" s="4">
        <f t="shared" si="47"/>
        <v>0</v>
      </c>
      <c r="CC49" s="4">
        <f t="shared" si="48"/>
        <v>0</v>
      </c>
      <c r="CD49" s="4">
        <f t="shared" si="49"/>
        <v>0</v>
      </c>
      <c r="CE49" s="4">
        <f t="shared" si="50"/>
        <v>2</v>
      </c>
      <c r="CF49" s="10">
        <f t="shared" si="35"/>
        <v>135</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0</v>
      </c>
      <c r="P50" s="272">
        <v>0</v>
      </c>
      <c r="Q50" s="272">
        <v>0</v>
      </c>
      <c r="R50" s="272">
        <v>0</v>
      </c>
      <c r="S50" s="272">
        <v>0</v>
      </c>
      <c r="T50" s="272">
        <v>0</v>
      </c>
      <c r="U50" s="272">
        <v>0</v>
      </c>
      <c r="V50" s="272">
        <v>0</v>
      </c>
      <c r="W50" s="277">
        <v>0</v>
      </c>
      <c r="X50" s="275">
        <f t="array" ref="X50">IF(ISBLANK(O50:W50),"",SUM(O50:W50))</f>
        <v>0</v>
      </c>
      <c r="Z50" s="25">
        <f t="shared" si="37"/>
        <v>0.61458333333333337</v>
      </c>
      <c r="AA50" s="272">
        <v>109</v>
      </c>
      <c r="AB50" s="272">
        <v>7</v>
      </c>
      <c r="AC50" s="272">
        <v>17</v>
      </c>
      <c r="AD50" s="272">
        <v>1</v>
      </c>
      <c r="AE50" s="272">
        <v>1</v>
      </c>
      <c r="AF50" s="272">
        <v>3</v>
      </c>
      <c r="AG50" s="272">
        <v>1</v>
      </c>
      <c r="AH50" s="272">
        <v>1</v>
      </c>
      <c r="AI50" s="277">
        <v>0</v>
      </c>
      <c r="AJ50" s="275">
        <f t="array" ref="AJ50">IF(ISBLANK(AA50:AI50),"",SUM(AA50:AI50))</f>
        <v>140</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109</v>
      </c>
      <c r="BX50" s="4">
        <f t="shared" si="43"/>
        <v>7</v>
      </c>
      <c r="BY50" s="4">
        <f t="shared" si="44"/>
        <v>17</v>
      </c>
      <c r="BZ50" s="4">
        <f t="shared" si="45"/>
        <v>1</v>
      </c>
      <c r="CA50" s="4">
        <f t="shared" si="46"/>
        <v>1</v>
      </c>
      <c r="CB50" s="4">
        <f t="shared" si="47"/>
        <v>3</v>
      </c>
      <c r="CC50" s="4">
        <f t="shared" si="48"/>
        <v>1</v>
      </c>
      <c r="CD50" s="4">
        <f t="shared" si="49"/>
        <v>1</v>
      </c>
      <c r="CE50" s="4">
        <f t="shared" si="50"/>
        <v>0</v>
      </c>
      <c r="CF50" s="10">
        <f t="shared" si="35"/>
        <v>140</v>
      </c>
    </row>
    <row r="51" spans="2:84" x14ac:dyDescent="0.25">
      <c r="B51" s="25">
        <f>B50+config!$C$8</f>
        <v>0.625</v>
      </c>
      <c r="C51" s="272">
        <v>0</v>
      </c>
      <c r="D51" s="272">
        <v>0</v>
      </c>
      <c r="E51" s="272">
        <v>0</v>
      </c>
      <c r="F51" s="272">
        <v>0</v>
      </c>
      <c r="G51" s="272">
        <v>0</v>
      </c>
      <c r="H51" s="272">
        <v>0</v>
      </c>
      <c r="I51" s="272">
        <v>0</v>
      </c>
      <c r="J51" s="272">
        <v>0</v>
      </c>
      <c r="K51" s="277">
        <v>0</v>
      </c>
      <c r="L51" s="275">
        <f t="array" ref="L51">IF(ISBLANK(C51:K51),"",SUM(C51:K51))</f>
        <v>0</v>
      </c>
      <c r="N51" s="25">
        <f t="shared" si="36"/>
        <v>0.625</v>
      </c>
      <c r="O51" s="272">
        <v>0</v>
      </c>
      <c r="P51" s="272">
        <v>0</v>
      </c>
      <c r="Q51" s="272">
        <v>0</v>
      </c>
      <c r="R51" s="272">
        <v>0</v>
      </c>
      <c r="S51" s="272">
        <v>0</v>
      </c>
      <c r="T51" s="272">
        <v>0</v>
      </c>
      <c r="U51" s="272">
        <v>0</v>
      </c>
      <c r="V51" s="272">
        <v>0</v>
      </c>
      <c r="W51" s="277">
        <v>0</v>
      </c>
      <c r="X51" s="275">
        <f t="array" ref="X51">IF(ISBLANK(O51:W51),"",SUM(O51:W51))</f>
        <v>0</v>
      </c>
      <c r="Z51" s="25">
        <f t="shared" si="37"/>
        <v>0.625</v>
      </c>
      <c r="AA51" s="272">
        <v>108</v>
      </c>
      <c r="AB51" s="272">
        <v>9</v>
      </c>
      <c r="AC51" s="272">
        <v>9</v>
      </c>
      <c r="AD51" s="272">
        <v>0</v>
      </c>
      <c r="AE51" s="272">
        <v>3</v>
      </c>
      <c r="AF51" s="272">
        <v>3</v>
      </c>
      <c r="AG51" s="272">
        <v>0</v>
      </c>
      <c r="AH51" s="272">
        <v>1</v>
      </c>
      <c r="AI51" s="277">
        <v>0</v>
      </c>
      <c r="AJ51" s="275">
        <f t="array" ref="AJ51">IF(ISBLANK(AA51:AI51),"",SUM(AA51:AI51))</f>
        <v>133</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108</v>
      </c>
      <c r="BX51" s="4">
        <f t="shared" si="43"/>
        <v>9</v>
      </c>
      <c r="BY51" s="4">
        <f t="shared" si="44"/>
        <v>9</v>
      </c>
      <c r="BZ51" s="4">
        <f t="shared" si="45"/>
        <v>0</v>
      </c>
      <c r="CA51" s="4">
        <f t="shared" si="46"/>
        <v>3</v>
      </c>
      <c r="CB51" s="4">
        <f t="shared" si="47"/>
        <v>3</v>
      </c>
      <c r="CC51" s="4">
        <f t="shared" si="48"/>
        <v>0</v>
      </c>
      <c r="CD51" s="4">
        <f t="shared" si="49"/>
        <v>1</v>
      </c>
      <c r="CE51" s="4">
        <f t="shared" si="50"/>
        <v>0</v>
      </c>
      <c r="CF51" s="10">
        <f t="shared" si="35"/>
        <v>133</v>
      </c>
    </row>
    <row r="52" spans="2:84" x14ac:dyDescent="0.25">
      <c r="B52" s="25">
        <f>B51+config!$C$8</f>
        <v>0.63541666666666663</v>
      </c>
      <c r="C52" s="272">
        <v>1</v>
      </c>
      <c r="D52" s="272">
        <v>0</v>
      </c>
      <c r="E52" s="272">
        <v>0</v>
      </c>
      <c r="F52" s="272">
        <v>0</v>
      </c>
      <c r="G52" s="272">
        <v>1</v>
      </c>
      <c r="H52" s="272">
        <v>0</v>
      </c>
      <c r="I52" s="272">
        <v>0</v>
      </c>
      <c r="J52" s="272">
        <v>0</v>
      </c>
      <c r="K52" s="277">
        <v>0</v>
      </c>
      <c r="L52" s="275">
        <f t="array" ref="L52">IF(ISBLANK(C52:K52),"",SUM(C52:K52))</f>
        <v>2</v>
      </c>
      <c r="N52" s="25">
        <f t="shared" si="36"/>
        <v>0.63541666666666663</v>
      </c>
      <c r="O52" s="272">
        <v>0</v>
      </c>
      <c r="P52" s="272">
        <v>0</v>
      </c>
      <c r="Q52" s="272">
        <v>0</v>
      </c>
      <c r="R52" s="272">
        <v>0</v>
      </c>
      <c r="S52" s="272">
        <v>0</v>
      </c>
      <c r="T52" s="272">
        <v>0</v>
      </c>
      <c r="U52" s="272">
        <v>0</v>
      </c>
      <c r="V52" s="272">
        <v>0</v>
      </c>
      <c r="W52" s="277">
        <v>0</v>
      </c>
      <c r="X52" s="275">
        <f t="array" ref="X52">IF(ISBLANK(O52:W52),"",SUM(O52:W52))</f>
        <v>0</v>
      </c>
      <c r="Z52" s="25">
        <f t="shared" si="37"/>
        <v>0.63541666666666663</v>
      </c>
      <c r="AA52" s="272">
        <v>148</v>
      </c>
      <c r="AB52" s="272">
        <v>11</v>
      </c>
      <c r="AC52" s="272">
        <v>8</v>
      </c>
      <c r="AD52" s="272">
        <v>0</v>
      </c>
      <c r="AE52" s="272">
        <v>0</v>
      </c>
      <c r="AF52" s="272">
        <v>3</v>
      </c>
      <c r="AG52" s="272">
        <v>1</v>
      </c>
      <c r="AH52" s="272">
        <v>1</v>
      </c>
      <c r="AI52" s="277">
        <v>0</v>
      </c>
      <c r="AJ52" s="275">
        <f t="array" ref="AJ52">IF(ISBLANK(AA52:AI52),"",SUM(AA52:AI52))</f>
        <v>172</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149</v>
      </c>
      <c r="BX52" s="4">
        <f t="shared" si="43"/>
        <v>11</v>
      </c>
      <c r="BY52" s="4">
        <f t="shared" si="44"/>
        <v>8</v>
      </c>
      <c r="BZ52" s="4">
        <f t="shared" si="45"/>
        <v>0</v>
      </c>
      <c r="CA52" s="4">
        <f t="shared" si="46"/>
        <v>1</v>
      </c>
      <c r="CB52" s="4">
        <f t="shared" si="47"/>
        <v>3</v>
      </c>
      <c r="CC52" s="4">
        <f t="shared" si="48"/>
        <v>1</v>
      </c>
      <c r="CD52" s="4">
        <f t="shared" si="49"/>
        <v>1</v>
      </c>
      <c r="CE52" s="4">
        <f t="shared" si="50"/>
        <v>0</v>
      </c>
      <c r="CF52" s="10">
        <f t="shared" si="35"/>
        <v>174</v>
      </c>
    </row>
    <row r="53" spans="2:84" x14ac:dyDescent="0.25">
      <c r="B53" s="25">
        <f>B52+config!$C$8</f>
        <v>0.64583333333333326</v>
      </c>
      <c r="C53" s="272">
        <v>0</v>
      </c>
      <c r="D53" s="272">
        <v>0</v>
      </c>
      <c r="E53" s="272">
        <v>0</v>
      </c>
      <c r="F53" s="272">
        <v>1</v>
      </c>
      <c r="G53" s="272">
        <v>0</v>
      </c>
      <c r="H53" s="272">
        <v>0</v>
      </c>
      <c r="I53" s="272">
        <v>0</v>
      </c>
      <c r="J53" s="272">
        <v>0</v>
      </c>
      <c r="K53" s="277">
        <v>0</v>
      </c>
      <c r="L53" s="275">
        <f t="array" ref="L53">IF(ISBLANK(C53:K53),"",SUM(C53:K53))</f>
        <v>1</v>
      </c>
      <c r="N53" s="25">
        <f t="shared" si="36"/>
        <v>0.64583333333333326</v>
      </c>
      <c r="O53" s="272">
        <v>0</v>
      </c>
      <c r="P53" s="272">
        <v>0</v>
      </c>
      <c r="Q53" s="272">
        <v>0</v>
      </c>
      <c r="R53" s="272">
        <v>0</v>
      </c>
      <c r="S53" s="272">
        <v>0</v>
      </c>
      <c r="T53" s="272">
        <v>0</v>
      </c>
      <c r="U53" s="272">
        <v>0</v>
      </c>
      <c r="V53" s="272">
        <v>1</v>
      </c>
      <c r="W53" s="277">
        <v>0</v>
      </c>
      <c r="X53" s="275">
        <f t="array" ref="X53">IF(ISBLANK(O53:W53),"",SUM(O53:W53))</f>
        <v>1</v>
      </c>
      <c r="Z53" s="25">
        <f t="shared" si="37"/>
        <v>0.64583333333333326</v>
      </c>
      <c r="AA53" s="272">
        <v>168</v>
      </c>
      <c r="AB53" s="272">
        <v>10</v>
      </c>
      <c r="AC53" s="272">
        <v>13</v>
      </c>
      <c r="AD53" s="272">
        <v>3</v>
      </c>
      <c r="AE53" s="272">
        <v>3</v>
      </c>
      <c r="AF53" s="272">
        <v>2</v>
      </c>
      <c r="AG53" s="272">
        <v>1</v>
      </c>
      <c r="AH53" s="272">
        <v>1</v>
      </c>
      <c r="AI53" s="277">
        <v>0</v>
      </c>
      <c r="AJ53" s="275">
        <f t="array" ref="AJ53">IF(ISBLANK(AA53:AI53),"",SUM(AA53:AI53))</f>
        <v>201</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168</v>
      </c>
      <c r="BX53" s="4">
        <f t="shared" si="43"/>
        <v>10</v>
      </c>
      <c r="BY53" s="4">
        <f t="shared" si="44"/>
        <v>13</v>
      </c>
      <c r="BZ53" s="4">
        <f t="shared" si="45"/>
        <v>4</v>
      </c>
      <c r="CA53" s="4">
        <f t="shared" si="46"/>
        <v>3</v>
      </c>
      <c r="CB53" s="4">
        <f t="shared" si="47"/>
        <v>2</v>
      </c>
      <c r="CC53" s="4">
        <f t="shared" si="48"/>
        <v>1</v>
      </c>
      <c r="CD53" s="4">
        <f t="shared" si="49"/>
        <v>2</v>
      </c>
      <c r="CE53" s="4">
        <f t="shared" si="50"/>
        <v>0</v>
      </c>
      <c r="CF53" s="10">
        <f t="shared" si="35"/>
        <v>203</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0</v>
      </c>
      <c r="P54" s="272">
        <v>0</v>
      </c>
      <c r="Q54" s="272">
        <v>0</v>
      </c>
      <c r="R54" s="272">
        <v>0</v>
      </c>
      <c r="S54" s="272">
        <v>0</v>
      </c>
      <c r="T54" s="272">
        <v>0</v>
      </c>
      <c r="U54" s="272">
        <v>0</v>
      </c>
      <c r="V54" s="272">
        <v>0</v>
      </c>
      <c r="W54" s="277">
        <v>0</v>
      </c>
      <c r="X54" s="275">
        <f t="array" ref="X54">IF(ISBLANK(O54:W54),"",SUM(O54:W54))</f>
        <v>0</v>
      </c>
      <c r="Z54" s="25">
        <f t="shared" si="37"/>
        <v>0.65624999999999989</v>
      </c>
      <c r="AA54" s="272">
        <v>147</v>
      </c>
      <c r="AB54" s="272">
        <v>10</v>
      </c>
      <c r="AC54" s="272">
        <v>19</v>
      </c>
      <c r="AD54" s="272">
        <v>4</v>
      </c>
      <c r="AE54" s="272">
        <v>3</v>
      </c>
      <c r="AF54" s="272">
        <v>0</v>
      </c>
      <c r="AG54" s="272">
        <v>1</v>
      </c>
      <c r="AH54" s="272">
        <v>1</v>
      </c>
      <c r="AI54" s="277">
        <v>0</v>
      </c>
      <c r="AJ54" s="275">
        <f t="array" ref="AJ54">IF(ISBLANK(AA54:AI54),"",SUM(AA54:AI54))</f>
        <v>185</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147</v>
      </c>
      <c r="BX54" s="4">
        <f t="shared" si="43"/>
        <v>10</v>
      </c>
      <c r="BY54" s="4">
        <f t="shared" si="44"/>
        <v>19</v>
      </c>
      <c r="BZ54" s="4">
        <f t="shared" si="45"/>
        <v>4</v>
      </c>
      <c r="CA54" s="4">
        <f t="shared" si="46"/>
        <v>3</v>
      </c>
      <c r="CB54" s="4">
        <f t="shared" si="47"/>
        <v>0</v>
      </c>
      <c r="CC54" s="4">
        <f t="shared" si="48"/>
        <v>1</v>
      </c>
      <c r="CD54" s="4">
        <f t="shared" si="49"/>
        <v>1</v>
      </c>
      <c r="CE54" s="4">
        <f t="shared" si="50"/>
        <v>0</v>
      </c>
      <c r="CF54" s="10">
        <f t="shared" si="35"/>
        <v>185</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0</v>
      </c>
      <c r="P55" s="272">
        <v>0</v>
      </c>
      <c r="Q55" s="272">
        <v>0</v>
      </c>
      <c r="R55" s="272">
        <v>0</v>
      </c>
      <c r="S55" s="272">
        <v>0</v>
      </c>
      <c r="T55" s="272">
        <v>0</v>
      </c>
      <c r="U55" s="272">
        <v>0</v>
      </c>
      <c r="V55" s="272">
        <v>0</v>
      </c>
      <c r="W55" s="277">
        <v>0</v>
      </c>
      <c r="X55" s="275">
        <f t="array" ref="X55">IF(ISBLANK(O55:W55),"",SUM(O55:W55))</f>
        <v>0</v>
      </c>
      <c r="Z55" s="25">
        <f t="shared" si="37"/>
        <v>0.66666666666666652</v>
      </c>
      <c r="AA55" s="272">
        <v>143</v>
      </c>
      <c r="AB55" s="272">
        <v>9</v>
      </c>
      <c r="AC55" s="272">
        <v>16</v>
      </c>
      <c r="AD55" s="272">
        <v>3</v>
      </c>
      <c r="AE55" s="272">
        <v>3</v>
      </c>
      <c r="AF55" s="272">
        <v>1</v>
      </c>
      <c r="AG55" s="272">
        <v>2</v>
      </c>
      <c r="AH55" s="272">
        <v>3</v>
      </c>
      <c r="AI55" s="277">
        <v>0</v>
      </c>
      <c r="AJ55" s="275">
        <f t="array" ref="AJ55">IF(ISBLANK(AA55:AI55),"",SUM(AA55:AI55))</f>
        <v>180</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143</v>
      </c>
      <c r="BX55" s="4">
        <f t="shared" si="43"/>
        <v>9</v>
      </c>
      <c r="BY55" s="4">
        <f t="shared" si="44"/>
        <v>16</v>
      </c>
      <c r="BZ55" s="4">
        <f t="shared" si="45"/>
        <v>3</v>
      </c>
      <c r="CA55" s="4">
        <f t="shared" si="46"/>
        <v>3</v>
      </c>
      <c r="CB55" s="4">
        <f t="shared" si="47"/>
        <v>1</v>
      </c>
      <c r="CC55" s="4">
        <f t="shared" si="48"/>
        <v>2</v>
      </c>
      <c r="CD55" s="4">
        <f t="shared" si="49"/>
        <v>3</v>
      </c>
      <c r="CE55" s="4">
        <f t="shared" si="50"/>
        <v>0</v>
      </c>
      <c r="CF55" s="10">
        <f t="shared" si="35"/>
        <v>180</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0</v>
      </c>
      <c r="P56" s="272">
        <v>0</v>
      </c>
      <c r="Q56" s="272">
        <v>0</v>
      </c>
      <c r="R56" s="272">
        <v>0</v>
      </c>
      <c r="S56" s="272">
        <v>0</v>
      </c>
      <c r="T56" s="272">
        <v>0</v>
      </c>
      <c r="U56" s="272">
        <v>0</v>
      </c>
      <c r="V56" s="272">
        <v>0</v>
      </c>
      <c r="W56" s="277">
        <v>0</v>
      </c>
      <c r="X56" s="275">
        <f t="array" ref="X56">IF(ISBLANK(O56:W56),"",SUM(O56:W56))</f>
        <v>0</v>
      </c>
      <c r="Z56" s="25">
        <f t="shared" si="37"/>
        <v>0.67708333333333315</v>
      </c>
      <c r="AA56" s="272">
        <v>158</v>
      </c>
      <c r="AB56" s="272">
        <v>9</v>
      </c>
      <c r="AC56" s="272">
        <v>25</v>
      </c>
      <c r="AD56" s="272">
        <v>3</v>
      </c>
      <c r="AE56" s="272">
        <v>2</v>
      </c>
      <c r="AF56" s="272">
        <v>2</v>
      </c>
      <c r="AG56" s="272">
        <v>1</v>
      </c>
      <c r="AH56" s="272">
        <v>3</v>
      </c>
      <c r="AI56" s="277">
        <v>0</v>
      </c>
      <c r="AJ56" s="275">
        <f t="array" ref="AJ56">IF(ISBLANK(AA56:AI56),"",SUM(AA56:AI56))</f>
        <v>203</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158</v>
      </c>
      <c r="BX56" s="4">
        <f t="shared" si="43"/>
        <v>9</v>
      </c>
      <c r="BY56" s="4">
        <f t="shared" si="44"/>
        <v>25</v>
      </c>
      <c r="BZ56" s="4">
        <f t="shared" si="45"/>
        <v>3</v>
      </c>
      <c r="CA56" s="4">
        <f t="shared" si="46"/>
        <v>2</v>
      </c>
      <c r="CB56" s="4">
        <f t="shared" si="47"/>
        <v>2</v>
      </c>
      <c r="CC56" s="4">
        <f t="shared" si="48"/>
        <v>1</v>
      </c>
      <c r="CD56" s="4">
        <f t="shared" si="49"/>
        <v>3</v>
      </c>
      <c r="CE56" s="4">
        <f t="shared" si="50"/>
        <v>0</v>
      </c>
      <c r="CF56" s="10">
        <f t="shared" si="35"/>
        <v>203</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0</v>
      </c>
      <c r="P57" s="272">
        <v>0</v>
      </c>
      <c r="Q57" s="272">
        <v>0</v>
      </c>
      <c r="R57" s="272">
        <v>0</v>
      </c>
      <c r="S57" s="272">
        <v>0</v>
      </c>
      <c r="T57" s="272">
        <v>0</v>
      </c>
      <c r="U57" s="272">
        <v>0</v>
      </c>
      <c r="V57" s="272">
        <v>0</v>
      </c>
      <c r="W57" s="277">
        <v>1</v>
      </c>
      <c r="X57" s="275">
        <f t="array" ref="X57">IF(ISBLANK(O57:W57),"",SUM(O57:W57))</f>
        <v>1</v>
      </c>
      <c r="Z57" s="25">
        <f t="shared" si="37"/>
        <v>0.68749999999999978</v>
      </c>
      <c r="AA57" s="272">
        <v>169</v>
      </c>
      <c r="AB57" s="272">
        <v>8</v>
      </c>
      <c r="AC57" s="272">
        <v>23</v>
      </c>
      <c r="AD57" s="272">
        <v>1</v>
      </c>
      <c r="AE57" s="272">
        <v>2</v>
      </c>
      <c r="AF57" s="272">
        <v>4</v>
      </c>
      <c r="AG57" s="272">
        <v>0</v>
      </c>
      <c r="AH57" s="272">
        <v>3</v>
      </c>
      <c r="AI57" s="277">
        <v>0</v>
      </c>
      <c r="AJ57" s="275">
        <f t="array" ref="AJ57">IF(ISBLANK(AA57:AI57),"",SUM(AA57:AI57))</f>
        <v>210</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169</v>
      </c>
      <c r="BX57" s="4">
        <f t="shared" si="43"/>
        <v>8</v>
      </c>
      <c r="BY57" s="4">
        <f t="shared" si="44"/>
        <v>23</v>
      </c>
      <c r="BZ57" s="4">
        <f t="shared" si="45"/>
        <v>1</v>
      </c>
      <c r="CA57" s="4">
        <f t="shared" si="46"/>
        <v>2</v>
      </c>
      <c r="CB57" s="4">
        <f t="shared" si="47"/>
        <v>4</v>
      </c>
      <c r="CC57" s="4">
        <f t="shared" si="48"/>
        <v>0</v>
      </c>
      <c r="CD57" s="4">
        <f t="shared" si="49"/>
        <v>3</v>
      </c>
      <c r="CE57" s="4">
        <f t="shared" si="50"/>
        <v>1</v>
      </c>
      <c r="CF57" s="10">
        <f t="shared" si="35"/>
        <v>211</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0</v>
      </c>
      <c r="P58" s="272">
        <v>0</v>
      </c>
      <c r="Q58" s="272">
        <v>0</v>
      </c>
      <c r="R58" s="272">
        <v>0</v>
      </c>
      <c r="S58" s="272">
        <v>0</v>
      </c>
      <c r="T58" s="272">
        <v>0</v>
      </c>
      <c r="U58" s="272">
        <v>0</v>
      </c>
      <c r="V58" s="272">
        <v>0</v>
      </c>
      <c r="W58" s="277">
        <v>1</v>
      </c>
      <c r="X58" s="275">
        <f t="array" ref="X58">IF(ISBLANK(O58:W58),"",SUM(O58:W58))</f>
        <v>1</v>
      </c>
      <c r="Z58" s="25">
        <f t="shared" si="37"/>
        <v>0.69791666666666641</v>
      </c>
      <c r="AA58" s="272">
        <v>184</v>
      </c>
      <c r="AB58" s="272">
        <v>19</v>
      </c>
      <c r="AC58" s="272">
        <v>22</v>
      </c>
      <c r="AD58" s="272">
        <v>2</v>
      </c>
      <c r="AE58" s="272">
        <v>1</v>
      </c>
      <c r="AF58" s="272">
        <v>4</v>
      </c>
      <c r="AG58" s="272">
        <v>3</v>
      </c>
      <c r="AH58" s="272">
        <v>1</v>
      </c>
      <c r="AI58" s="277">
        <v>0</v>
      </c>
      <c r="AJ58" s="275">
        <f t="array" ref="AJ58">IF(ISBLANK(AA58:AI58),"",SUM(AA58:AI58))</f>
        <v>236</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184</v>
      </c>
      <c r="BX58" s="4">
        <f t="shared" si="43"/>
        <v>19</v>
      </c>
      <c r="BY58" s="4">
        <f t="shared" si="44"/>
        <v>22</v>
      </c>
      <c r="BZ58" s="4">
        <f t="shared" si="45"/>
        <v>2</v>
      </c>
      <c r="CA58" s="4">
        <f t="shared" si="46"/>
        <v>1</v>
      </c>
      <c r="CB58" s="4">
        <f t="shared" si="47"/>
        <v>4</v>
      </c>
      <c r="CC58" s="4">
        <f t="shared" si="48"/>
        <v>3</v>
      </c>
      <c r="CD58" s="4">
        <f t="shared" si="49"/>
        <v>1</v>
      </c>
      <c r="CE58" s="4">
        <f t="shared" si="50"/>
        <v>1</v>
      </c>
      <c r="CF58" s="10">
        <f t="shared" si="35"/>
        <v>237</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0</v>
      </c>
      <c r="P59" s="272">
        <v>0</v>
      </c>
      <c r="Q59" s="272">
        <v>0</v>
      </c>
      <c r="R59" s="272">
        <v>0</v>
      </c>
      <c r="S59" s="272">
        <v>0</v>
      </c>
      <c r="T59" s="272">
        <v>0</v>
      </c>
      <c r="U59" s="272">
        <v>0</v>
      </c>
      <c r="V59" s="272">
        <v>0</v>
      </c>
      <c r="W59" s="277">
        <v>0</v>
      </c>
      <c r="X59" s="275">
        <f t="array" ref="X59">IF(ISBLANK(O59:W59),"",SUM(O59:W59))</f>
        <v>0</v>
      </c>
      <c r="Z59" s="25">
        <f t="shared" si="37"/>
        <v>0.70833333333333304</v>
      </c>
      <c r="AA59" s="272">
        <v>151</v>
      </c>
      <c r="AB59" s="272">
        <v>10</v>
      </c>
      <c r="AC59" s="272">
        <v>22</v>
      </c>
      <c r="AD59" s="272">
        <v>2</v>
      </c>
      <c r="AE59" s="272">
        <v>1</v>
      </c>
      <c r="AF59" s="272">
        <v>1</v>
      </c>
      <c r="AG59" s="272">
        <v>1</v>
      </c>
      <c r="AH59" s="272">
        <v>1</v>
      </c>
      <c r="AI59" s="277">
        <v>0</v>
      </c>
      <c r="AJ59" s="275">
        <f t="array" ref="AJ59">IF(ISBLANK(AA59:AI59),"",SUM(AA59:AI59))</f>
        <v>189</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151</v>
      </c>
      <c r="BX59" s="4">
        <f t="shared" si="43"/>
        <v>10</v>
      </c>
      <c r="BY59" s="4">
        <f t="shared" si="44"/>
        <v>22</v>
      </c>
      <c r="BZ59" s="4">
        <f t="shared" si="45"/>
        <v>2</v>
      </c>
      <c r="CA59" s="4">
        <f t="shared" si="46"/>
        <v>1</v>
      </c>
      <c r="CB59" s="4">
        <f t="shared" si="47"/>
        <v>1</v>
      </c>
      <c r="CC59" s="4">
        <f t="shared" si="48"/>
        <v>1</v>
      </c>
      <c r="CD59" s="4">
        <f t="shared" si="49"/>
        <v>1</v>
      </c>
      <c r="CE59" s="4">
        <f t="shared" si="50"/>
        <v>0</v>
      </c>
      <c r="CF59" s="10">
        <f t="shared" si="35"/>
        <v>189</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0</v>
      </c>
      <c r="P60" s="272">
        <v>0</v>
      </c>
      <c r="Q60" s="272">
        <v>0</v>
      </c>
      <c r="R60" s="272">
        <v>0</v>
      </c>
      <c r="S60" s="272">
        <v>0</v>
      </c>
      <c r="T60" s="272">
        <v>0</v>
      </c>
      <c r="U60" s="272">
        <v>0</v>
      </c>
      <c r="V60" s="272">
        <v>0</v>
      </c>
      <c r="W60" s="277">
        <v>0</v>
      </c>
      <c r="X60" s="275">
        <f t="array" ref="X60">IF(ISBLANK(O60:W60),"",SUM(O60:W60))</f>
        <v>0</v>
      </c>
      <c r="Z60" s="25">
        <f t="shared" si="37"/>
        <v>0.71874999999999967</v>
      </c>
      <c r="AA60" s="272">
        <v>184</v>
      </c>
      <c r="AB60" s="272">
        <v>15</v>
      </c>
      <c r="AC60" s="272">
        <v>29</v>
      </c>
      <c r="AD60" s="272">
        <v>0</v>
      </c>
      <c r="AE60" s="272">
        <v>1</v>
      </c>
      <c r="AF60" s="272">
        <v>0</v>
      </c>
      <c r="AG60" s="272">
        <v>1</v>
      </c>
      <c r="AH60" s="272">
        <v>2</v>
      </c>
      <c r="AI60" s="277">
        <v>0</v>
      </c>
      <c r="AJ60" s="275">
        <f t="array" ref="AJ60">IF(ISBLANK(AA60:AI60),"",SUM(AA60:AI60))</f>
        <v>232</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184</v>
      </c>
      <c r="BX60" s="4">
        <f t="shared" si="43"/>
        <v>15</v>
      </c>
      <c r="BY60" s="4">
        <f t="shared" si="44"/>
        <v>29</v>
      </c>
      <c r="BZ60" s="4">
        <f t="shared" si="45"/>
        <v>0</v>
      </c>
      <c r="CA60" s="4">
        <f t="shared" si="46"/>
        <v>1</v>
      </c>
      <c r="CB60" s="4">
        <f t="shared" si="47"/>
        <v>0</v>
      </c>
      <c r="CC60" s="4">
        <f t="shared" si="48"/>
        <v>1</v>
      </c>
      <c r="CD60" s="4">
        <f t="shared" si="49"/>
        <v>2</v>
      </c>
      <c r="CE60" s="4">
        <f t="shared" si="50"/>
        <v>0</v>
      </c>
      <c r="CF60" s="10">
        <f t="shared" si="35"/>
        <v>232</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0</v>
      </c>
      <c r="P61" s="272">
        <v>0</v>
      </c>
      <c r="Q61" s="272">
        <v>0</v>
      </c>
      <c r="R61" s="272">
        <v>0</v>
      </c>
      <c r="S61" s="272">
        <v>0</v>
      </c>
      <c r="T61" s="272">
        <v>0</v>
      </c>
      <c r="U61" s="272">
        <v>0</v>
      </c>
      <c r="V61" s="272">
        <v>1</v>
      </c>
      <c r="W61" s="277">
        <v>0</v>
      </c>
      <c r="X61" s="275">
        <f t="array" ref="X61">IF(ISBLANK(O61:W61),"",SUM(O61:W61))</f>
        <v>1</v>
      </c>
      <c r="Z61" s="25">
        <f t="shared" si="37"/>
        <v>0.7291666666666663</v>
      </c>
      <c r="AA61" s="272">
        <v>183</v>
      </c>
      <c r="AB61" s="272">
        <v>9</v>
      </c>
      <c r="AC61" s="272">
        <v>20</v>
      </c>
      <c r="AD61" s="272">
        <v>3</v>
      </c>
      <c r="AE61" s="272">
        <v>1</v>
      </c>
      <c r="AF61" s="272">
        <v>0</v>
      </c>
      <c r="AG61" s="272">
        <v>0</v>
      </c>
      <c r="AH61" s="272">
        <v>2</v>
      </c>
      <c r="AI61" s="277">
        <v>0</v>
      </c>
      <c r="AJ61" s="275">
        <f t="array" ref="AJ61">IF(ISBLANK(AA61:AI61),"",SUM(AA61:AI61))</f>
        <v>218</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183</v>
      </c>
      <c r="BX61" s="4">
        <f t="shared" si="43"/>
        <v>9</v>
      </c>
      <c r="BY61" s="4">
        <f t="shared" si="44"/>
        <v>20</v>
      </c>
      <c r="BZ61" s="4">
        <f t="shared" si="45"/>
        <v>3</v>
      </c>
      <c r="CA61" s="4">
        <f t="shared" si="46"/>
        <v>1</v>
      </c>
      <c r="CB61" s="4">
        <f t="shared" si="47"/>
        <v>0</v>
      </c>
      <c r="CC61" s="4">
        <f t="shared" si="48"/>
        <v>0</v>
      </c>
      <c r="CD61" s="4">
        <f t="shared" si="49"/>
        <v>3</v>
      </c>
      <c r="CE61" s="4">
        <f t="shared" si="50"/>
        <v>0</v>
      </c>
      <c r="CF61" s="10">
        <f t="shared" si="35"/>
        <v>219</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0</v>
      </c>
      <c r="P62" s="272">
        <v>0</v>
      </c>
      <c r="Q62" s="272">
        <v>0</v>
      </c>
      <c r="R62" s="272">
        <v>0</v>
      </c>
      <c r="S62" s="272">
        <v>0</v>
      </c>
      <c r="T62" s="272">
        <v>0</v>
      </c>
      <c r="U62" s="272">
        <v>0</v>
      </c>
      <c r="V62" s="272">
        <v>0</v>
      </c>
      <c r="W62" s="277">
        <v>0</v>
      </c>
      <c r="X62" s="275">
        <f t="array" ref="X62">IF(ISBLANK(O62:W62),"",SUM(O62:W62))</f>
        <v>0</v>
      </c>
      <c r="Z62" s="25">
        <f t="shared" si="37"/>
        <v>0.73958333333333293</v>
      </c>
      <c r="AA62" s="272">
        <v>161</v>
      </c>
      <c r="AB62" s="272">
        <v>4</v>
      </c>
      <c r="AC62" s="272">
        <v>21</v>
      </c>
      <c r="AD62" s="272">
        <v>0</v>
      </c>
      <c r="AE62" s="272">
        <v>1</v>
      </c>
      <c r="AF62" s="272">
        <v>1</v>
      </c>
      <c r="AG62" s="272">
        <v>1</v>
      </c>
      <c r="AH62" s="272">
        <v>3</v>
      </c>
      <c r="AI62" s="277">
        <v>0</v>
      </c>
      <c r="AJ62" s="275">
        <f t="array" ref="AJ62">IF(ISBLANK(AA62:AI62),"",SUM(AA62:AI62))</f>
        <v>192</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161</v>
      </c>
      <c r="BX62" s="4">
        <f t="shared" si="43"/>
        <v>4</v>
      </c>
      <c r="BY62" s="4">
        <f t="shared" si="44"/>
        <v>21</v>
      </c>
      <c r="BZ62" s="4">
        <f t="shared" si="45"/>
        <v>0</v>
      </c>
      <c r="CA62" s="4">
        <f t="shared" si="46"/>
        <v>1</v>
      </c>
      <c r="CB62" s="4">
        <f t="shared" si="47"/>
        <v>1</v>
      </c>
      <c r="CC62" s="4">
        <f t="shared" si="48"/>
        <v>1</v>
      </c>
      <c r="CD62" s="4">
        <f t="shared" si="49"/>
        <v>3</v>
      </c>
      <c r="CE62" s="4">
        <f t="shared" si="50"/>
        <v>0</v>
      </c>
      <c r="CF62" s="10">
        <f t="shared" si="35"/>
        <v>192</v>
      </c>
    </row>
    <row r="63" spans="2:84" x14ac:dyDescent="0.25">
      <c r="B63" s="25">
        <f>B62+config!$C$8</f>
        <v>0.74999999999999956</v>
      </c>
      <c r="C63" s="272">
        <v>1</v>
      </c>
      <c r="D63" s="272">
        <v>0</v>
      </c>
      <c r="E63" s="272">
        <v>0</v>
      </c>
      <c r="F63" s="272">
        <v>0</v>
      </c>
      <c r="G63" s="272">
        <v>0</v>
      </c>
      <c r="H63" s="272">
        <v>0</v>
      </c>
      <c r="I63" s="272">
        <v>0</v>
      </c>
      <c r="J63" s="272">
        <v>0</v>
      </c>
      <c r="K63" s="277">
        <v>0</v>
      </c>
      <c r="L63" s="275">
        <f t="array" ref="L63">IF(ISBLANK(C63:K63),"",SUM(C63:K63))</f>
        <v>1</v>
      </c>
      <c r="N63" s="25">
        <f t="shared" si="36"/>
        <v>0.74999999999999956</v>
      </c>
      <c r="O63" s="272">
        <v>0</v>
      </c>
      <c r="P63" s="272">
        <v>0</v>
      </c>
      <c r="Q63" s="272">
        <v>0</v>
      </c>
      <c r="R63" s="272">
        <v>0</v>
      </c>
      <c r="S63" s="272">
        <v>0</v>
      </c>
      <c r="T63" s="272">
        <v>0</v>
      </c>
      <c r="U63" s="272">
        <v>0</v>
      </c>
      <c r="V63" s="272">
        <v>0</v>
      </c>
      <c r="W63" s="277">
        <v>0</v>
      </c>
      <c r="X63" s="275">
        <f t="array" ref="X63">IF(ISBLANK(O63:W63),"",SUM(O63:W63))</f>
        <v>0</v>
      </c>
      <c r="Z63" s="25">
        <f t="shared" si="37"/>
        <v>0.74999999999999956</v>
      </c>
      <c r="AA63" s="272">
        <v>148</v>
      </c>
      <c r="AB63" s="272">
        <v>9</v>
      </c>
      <c r="AC63" s="272">
        <v>16</v>
      </c>
      <c r="AD63" s="272">
        <v>0</v>
      </c>
      <c r="AE63" s="272">
        <v>1</v>
      </c>
      <c r="AF63" s="272">
        <v>0</v>
      </c>
      <c r="AG63" s="272">
        <v>1</v>
      </c>
      <c r="AH63" s="272">
        <v>0</v>
      </c>
      <c r="AI63" s="277">
        <v>0</v>
      </c>
      <c r="AJ63" s="275">
        <f t="array" ref="AJ63">IF(ISBLANK(AA63:AI63),"",SUM(AA63:AI63))</f>
        <v>175</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149</v>
      </c>
      <c r="BX63" s="4">
        <f t="shared" si="43"/>
        <v>9</v>
      </c>
      <c r="BY63" s="4">
        <f t="shared" si="44"/>
        <v>16</v>
      </c>
      <c r="BZ63" s="4">
        <f t="shared" si="45"/>
        <v>0</v>
      </c>
      <c r="CA63" s="4">
        <f t="shared" si="46"/>
        <v>1</v>
      </c>
      <c r="CB63" s="4">
        <f t="shared" si="47"/>
        <v>0</v>
      </c>
      <c r="CC63" s="4">
        <f t="shared" si="48"/>
        <v>1</v>
      </c>
      <c r="CD63" s="4">
        <f t="shared" si="49"/>
        <v>0</v>
      </c>
      <c r="CE63" s="4">
        <f t="shared" si="50"/>
        <v>0</v>
      </c>
      <c r="CF63" s="10">
        <f>IF(BW63="","",SUM(BW63:CE63))</f>
        <v>176</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0</v>
      </c>
      <c r="P64" s="272">
        <v>1</v>
      </c>
      <c r="Q64" s="272">
        <v>0</v>
      </c>
      <c r="R64" s="272">
        <v>0</v>
      </c>
      <c r="S64" s="272">
        <v>0</v>
      </c>
      <c r="T64" s="272">
        <v>0</v>
      </c>
      <c r="U64" s="272">
        <v>0</v>
      </c>
      <c r="V64" s="272">
        <v>0</v>
      </c>
      <c r="W64" s="277">
        <v>0</v>
      </c>
      <c r="X64" s="275">
        <f t="array" ref="X64">IF(ISBLANK(O64:W64),"",SUM(O64:W64))</f>
        <v>1</v>
      </c>
      <c r="Z64" s="25">
        <f t="shared" si="37"/>
        <v>0.76041666666666619</v>
      </c>
      <c r="AA64" s="272">
        <v>143</v>
      </c>
      <c r="AB64" s="272">
        <v>4</v>
      </c>
      <c r="AC64" s="272">
        <v>10</v>
      </c>
      <c r="AD64" s="272">
        <v>0</v>
      </c>
      <c r="AE64" s="272">
        <v>0</v>
      </c>
      <c r="AF64" s="272">
        <v>0</v>
      </c>
      <c r="AG64" s="272">
        <v>1</v>
      </c>
      <c r="AH64" s="272">
        <v>0</v>
      </c>
      <c r="AI64" s="277">
        <v>0</v>
      </c>
      <c r="AJ64" s="275">
        <f t="array" ref="AJ64">IF(ISBLANK(AA64:AI64),"",SUM(AA64:AI64))</f>
        <v>158</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143</v>
      </c>
      <c r="BX64" s="4">
        <f t="shared" si="43"/>
        <v>5</v>
      </c>
      <c r="BY64" s="4">
        <f t="shared" si="44"/>
        <v>10</v>
      </c>
      <c r="BZ64" s="4">
        <f t="shared" si="45"/>
        <v>0</v>
      </c>
      <c r="CA64" s="4">
        <f t="shared" si="46"/>
        <v>0</v>
      </c>
      <c r="CB64" s="4">
        <f t="shared" si="47"/>
        <v>0</v>
      </c>
      <c r="CC64" s="4">
        <f t="shared" si="48"/>
        <v>1</v>
      </c>
      <c r="CD64" s="4">
        <f t="shared" si="49"/>
        <v>0</v>
      </c>
      <c r="CE64" s="4">
        <f t="shared" si="50"/>
        <v>0</v>
      </c>
      <c r="CF64" s="10">
        <f t="shared" ref="CF64:CF66" si="51">IF(BW64="","",SUM(BW64:CE64))</f>
        <v>159</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0</v>
      </c>
      <c r="P65" s="272">
        <v>0</v>
      </c>
      <c r="Q65" s="272">
        <v>0</v>
      </c>
      <c r="R65" s="272">
        <v>0</v>
      </c>
      <c r="S65" s="272">
        <v>0</v>
      </c>
      <c r="T65" s="272">
        <v>0</v>
      </c>
      <c r="U65" s="272">
        <v>0</v>
      </c>
      <c r="V65" s="272">
        <v>0</v>
      </c>
      <c r="W65" s="277">
        <v>0</v>
      </c>
      <c r="X65" s="275">
        <f t="array" ref="X65">IF(ISBLANK(O65:W65),"",SUM(O65:W65))</f>
        <v>0</v>
      </c>
      <c r="Z65" s="25">
        <f t="shared" si="37"/>
        <v>0.77083333333333282</v>
      </c>
      <c r="AA65" s="272">
        <v>138</v>
      </c>
      <c r="AB65" s="272">
        <v>1</v>
      </c>
      <c r="AC65" s="272">
        <v>13</v>
      </c>
      <c r="AD65" s="272">
        <v>0</v>
      </c>
      <c r="AE65" s="272">
        <v>0</v>
      </c>
      <c r="AF65" s="272">
        <v>0</v>
      </c>
      <c r="AG65" s="272">
        <v>1</v>
      </c>
      <c r="AH65" s="272">
        <v>0</v>
      </c>
      <c r="AI65" s="277">
        <v>0</v>
      </c>
      <c r="AJ65" s="275">
        <f t="array" ref="AJ65">IF(ISBLANK(AA65:AI65),"",SUM(AA65:AI65))</f>
        <v>153</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138</v>
      </c>
      <c r="BX65" s="4">
        <f t="shared" si="43"/>
        <v>1</v>
      </c>
      <c r="BY65" s="4">
        <f t="shared" si="44"/>
        <v>13</v>
      </c>
      <c r="BZ65" s="4">
        <f t="shared" si="45"/>
        <v>0</v>
      </c>
      <c r="CA65" s="4">
        <f t="shared" si="46"/>
        <v>0</v>
      </c>
      <c r="CB65" s="4">
        <f t="shared" si="47"/>
        <v>0</v>
      </c>
      <c r="CC65" s="4">
        <f t="shared" si="48"/>
        <v>1</v>
      </c>
      <c r="CD65" s="4">
        <f t="shared" si="49"/>
        <v>0</v>
      </c>
      <c r="CE65" s="4">
        <f t="shared" si="50"/>
        <v>0</v>
      </c>
      <c r="CF65" s="10">
        <f t="shared" si="51"/>
        <v>153</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0</v>
      </c>
      <c r="P66" s="274">
        <v>0</v>
      </c>
      <c r="Q66" s="274">
        <v>0</v>
      </c>
      <c r="R66" s="274">
        <v>0</v>
      </c>
      <c r="S66" s="274">
        <v>0</v>
      </c>
      <c r="T66" s="274">
        <v>0</v>
      </c>
      <c r="U66" s="274">
        <v>0</v>
      </c>
      <c r="V66" s="274">
        <v>0</v>
      </c>
      <c r="W66" s="278">
        <v>0</v>
      </c>
      <c r="X66" s="275">
        <f t="array" ref="X66">IF(ISBLANK(O66:W66),"",SUM(O66:W66))</f>
        <v>0</v>
      </c>
      <c r="Z66" s="25">
        <f t="shared" si="37"/>
        <v>0.78124999999999944</v>
      </c>
      <c r="AA66" s="274">
        <v>106</v>
      </c>
      <c r="AB66" s="274">
        <v>5</v>
      </c>
      <c r="AC66" s="274">
        <v>8</v>
      </c>
      <c r="AD66" s="274">
        <v>0</v>
      </c>
      <c r="AE66" s="274">
        <v>0</v>
      </c>
      <c r="AF66" s="274">
        <v>0</v>
      </c>
      <c r="AG66" s="274">
        <v>0</v>
      </c>
      <c r="AH66" s="274">
        <v>1</v>
      </c>
      <c r="AI66" s="278">
        <v>0</v>
      </c>
      <c r="AJ66" s="275">
        <f t="array" ref="AJ66">IF(ISBLANK(AA66:AI66),"",SUM(AA66:AI66))</f>
        <v>120</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106</v>
      </c>
      <c r="BX66" s="4">
        <f t="shared" si="43"/>
        <v>5</v>
      </c>
      <c r="BY66" s="4">
        <f t="shared" si="44"/>
        <v>8</v>
      </c>
      <c r="BZ66" s="4">
        <f t="shared" si="45"/>
        <v>0</v>
      </c>
      <c r="CA66" s="4">
        <f t="shared" si="46"/>
        <v>0</v>
      </c>
      <c r="CB66" s="4">
        <f t="shared" si="47"/>
        <v>0</v>
      </c>
      <c r="CC66" s="4">
        <f t="shared" si="48"/>
        <v>0</v>
      </c>
      <c r="CD66" s="4">
        <f t="shared" si="49"/>
        <v>1</v>
      </c>
      <c r="CE66" s="4">
        <f t="shared" si="50"/>
        <v>0</v>
      </c>
      <c r="CF66" s="10">
        <f t="shared" si="51"/>
        <v>120</v>
      </c>
    </row>
    <row r="67" spans="2:84" x14ac:dyDescent="0.25">
      <c r="B67" s="26" t="s">
        <v>19</v>
      </c>
      <c r="C67" s="275">
        <f t="shared" ref="C67:L67" si="52">SUM(C15:C66)</f>
        <v>4</v>
      </c>
      <c r="D67" s="275">
        <f t="shared" si="52"/>
        <v>0</v>
      </c>
      <c r="E67" s="275">
        <f t="shared" si="52"/>
        <v>1</v>
      </c>
      <c r="F67" s="275">
        <f t="shared" si="52"/>
        <v>1</v>
      </c>
      <c r="G67" s="275">
        <f t="shared" si="52"/>
        <v>1</v>
      </c>
      <c r="H67" s="275">
        <f t="shared" si="52"/>
        <v>0</v>
      </c>
      <c r="I67" s="275">
        <f t="shared" si="52"/>
        <v>0</v>
      </c>
      <c r="J67" s="275">
        <f t="shared" si="52"/>
        <v>0</v>
      </c>
      <c r="K67" s="275">
        <f t="shared" si="52"/>
        <v>0</v>
      </c>
      <c r="L67" s="276">
        <f t="shared" si="52"/>
        <v>7</v>
      </c>
      <c r="N67" s="26" t="s">
        <v>19</v>
      </c>
      <c r="O67" s="275">
        <f t="shared" ref="O67:X67" si="53">SUM(O15:O66)</f>
        <v>4</v>
      </c>
      <c r="P67" s="275">
        <f t="shared" si="53"/>
        <v>2</v>
      </c>
      <c r="Q67" s="275">
        <f t="shared" si="53"/>
        <v>0</v>
      </c>
      <c r="R67" s="275">
        <f t="shared" si="53"/>
        <v>1</v>
      </c>
      <c r="S67" s="275">
        <f t="shared" si="53"/>
        <v>0</v>
      </c>
      <c r="T67" s="275">
        <f t="shared" si="53"/>
        <v>0</v>
      </c>
      <c r="U67" s="275">
        <f t="shared" si="53"/>
        <v>0</v>
      </c>
      <c r="V67" s="275">
        <f t="shared" si="53"/>
        <v>3</v>
      </c>
      <c r="W67" s="275">
        <f t="shared" si="53"/>
        <v>4</v>
      </c>
      <c r="X67" s="276">
        <f t="shared" si="53"/>
        <v>14</v>
      </c>
      <c r="Z67" s="26" t="s">
        <v>19</v>
      </c>
      <c r="AA67" s="275">
        <f t="shared" ref="AA67:AJ67" si="54">SUM(AA15:AA66)</f>
        <v>5115</v>
      </c>
      <c r="AB67" s="275">
        <f t="shared" si="54"/>
        <v>341</v>
      </c>
      <c r="AC67" s="275">
        <f t="shared" si="54"/>
        <v>697</v>
      </c>
      <c r="AD67" s="275">
        <f t="shared" si="54"/>
        <v>57</v>
      </c>
      <c r="AE67" s="275">
        <f t="shared" si="54"/>
        <v>134</v>
      </c>
      <c r="AF67" s="275">
        <f t="shared" si="54"/>
        <v>109</v>
      </c>
      <c r="AG67" s="275">
        <f t="shared" si="54"/>
        <v>39</v>
      </c>
      <c r="AH67" s="275">
        <f t="shared" si="54"/>
        <v>55</v>
      </c>
      <c r="AI67" s="275">
        <f t="shared" si="54"/>
        <v>4</v>
      </c>
      <c r="AJ67" s="276">
        <f t="shared" si="54"/>
        <v>6551</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5123</v>
      </c>
      <c r="BX67" s="10">
        <f t="shared" si="58"/>
        <v>343</v>
      </c>
      <c r="BY67" s="10">
        <f t="shared" si="58"/>
        <v>698</v>
      </c>
      <c r="BZ67" s="10">
        <f t="shared" si="58"/>
        <v>59</v>
      </c>
      <c r="CA67" s="10">
        <f t="shared" si="58"/>
        <v>135</v>
      </c>
      <c r="CB67" s="10">
        <f t="shared" si="58"/>
        <v>109</v>
      </c>
      <c r="CC67" s="10">
        <f t="shared" si="58"/>
        <v>39</v>
      </c>
      <c r="CD67" s="10">
        <f t="shared" si="58"/>
        <v>58</v>
      </c>
      <c r="CE67" s="10">
        <f t="shared" si="58"/>
        <v>8</v>
      </c>
      <c r="CF67" s="13">
        <f t="shared" si="58"/>
        <v>6572</v>
      </c>
    </row>
    <row r="68" spans="2:84" x14ac:dyDescent="0.25">
      <c r="B68" s="3"/>
    </row>
    <row r="69" spans="2:84" x14ac:dyDescent="0.25">
      <c r="B69" s="3"/>
    </row>
    <row r="71" spans="2:84" ht="31.5" x14ac:dyDescent="0.5">
      <c r="C71" s="31" t="str">
        <f>"ORIGIN: "&amp;config!C15&amp;" ("&amp;config!F15&amp;")"</f>
        <v>ORIGIN: Steeple Rd (east)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Steeple Rd to B1018 The Street</v>
      </c>
      <c r="D74" s="224"/>
      <c r="E74" s="224"/>
      <c r="F74" s="224"/>
      <c r="G74" s="224"/>
      <c r="H74" s="224"/>
      <c r="I74" s="224"/>
      <c r="J74" s="224"/>
      <c r="K74" s="224"/>
      <c r="L74" s="224"/>
      <c r="O74" s="224" t="str">
        <f>config!C15&amp;" to "&amp;config!C15</f>
        <v>Steeple Rd to Steeple Rd</v>
      </c>
      <c r="P74" s="224"/>
      <c r="Q74" s="224"/>
      <c r="R74" s="224"/>
      <c r="S74" s="224"/>
      <c r="T74" s="224"/>
      <c r="U74" s="224"/>
      <c r="V74" s="224"/>
      <c r="W74" s="224"/>
      <c r="X74" s="224"/>
      <c r="Z74" s="30"/>
      <c r="AA74" s="224" t="str">
        <f>IF(config!C16&lt;&gt;"",config!C15&amp;" to "&amp;config!C16,"")</f>
        <v>Steeple Rd to B1018 Burnham Rd</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Steeple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0</v>
      </c>
      <c r="D77" s="272">
        <v>0</v>
      </c>
      <c r="E77" s="272">
        <v>0</v>
      </c>
      <c r="F77" s="272">
        <v>0</v>
      </c>
      <c r="G77" s="272">
        <v>0</v>
      </c>
      <c r="H77" s="272">
        <v>0</v>
      </c>
      <c r="I77" s="272">
        <v>0</v>
      </c>
      <c r="J77" s="272">
        <v>0</v>
      </c>
      <c r="K77" s="277">
        <v>1</v>
      </c>
      <c r="L77" s="275">
        <f t="array" ref="L77">IF(ISBLANK(C77:K77),"",SUM(C77:K77))</f>
        <v>1</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0</v>
      </c>
      <c r="AB77" s="272">
        <v>0</v>
      </c>
      <c r="AC77" s="272">
        <v>0</v>
      </c>
      <c r="AD77" s="272">
        <v>0</v>
      </c>
      <c r="AE77" s="272">
        <v>0</v>
      </c>
      <c r="AF77" s="272">
        <v>0</v>
      </c>
      <c r="AG77" s="272">
        <v>0</v>
      </c>
      <c r="AH77" s="272">
        <v>0</v>
      </c>
      <c r="AI77" s="277">
        <v>0</v>
      </c>
      <c r="AJ77" s="275">
        <f t="array" ref="AJ77">IF(ISBLANK(AA77:AI77),"",SUM(AA77:AI77))</f>
        <v>0</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0</v>
      </c>
      <c r="BX77" s="4">
        <f t="shared" ref="BX77:BX128" si="79">SUM(D77,P77,AB77,AN77,AZ77,BL77)</f>
        <v>0</v>
      </c>
      <c r="BY77" s="4">
        <f t="shared" ref="BY77:BY128" si="80">SUM(E77,Q77,AC77,AO77,BA77,BM77)</f>
        <v>0</v>
      </c>
      <c r="BZ77" s="4">
        <f t="shared" ref="BZ77:BZ128" si="81">SUM(F77,R77,AD77,AP77,BB77,BN77)</f>
        <v>0</v>
      </c>
      <c r="CA77" s="4">
        <f t="shared" ref="CA77:CA128" si="82">SUM(G77,S77,AE77,AQ77,BC77,BO77)</f>
        <v>0</v>
      </c>
      <c r="CB77" s="4">
        <f t="shared" ref="CB77:CB128" si="83">SUM(H77,T77,AF77,AR77,BD77,BP77)</f>
        <v>0</v>
      </c>
      <c r="CC77" s="4">
        <f t="shared" ref="CC77:CC128" si="84">SUM(I77,U77,AG77,AS77,BE77,BQ77)</f>
        <v>0</v>
      </c>
      <c r="CD77" s="4">
        <f t="shared" ref="CD77:CD128" si="85">SUM(J77,V77,AH77,AT77,BF77,BR77)</f>
        <v>0</v>
      </c>
      <c r="CE77" s="4">
        <f t="shared" ref="CE77:CE128" si="86">SUM(K77,W77,AI77,AU77,BG77,BS77)</f>
        <v>1</v>
      </c>
      <c r="CF77" s="10">
        <f t="shared" ref="CF77:CF124" si="87">IF(BW77="","",SUM(BW77:CE77))</f>
        <v>1</v>
      </c>
    </row>
    <row r="78" spans="2:84" x14ac:dyDescent="0.25">
      <c r="B78" s="25">
        <f t="shared" si="73"/>
        <v>0.26041666666666669</v>
      </c>
      <c r="C78" s="272">
        <v>0</v>
      </c>
      <c r="D78" s="272">
        <v>0</v>
      </c>
      <c r="E78" s="272">
        <v>0</v>
      </c>
      <c r="F78" s="272">
        <v>0</v>
      </c>
      <c r="G78" s="272">
        <v>0</v>
      </c>
      <c r="H78" s="272">
        <v>0</v>
      </c>
      <c r="I78" s="272">
        <v>0</v>
      </c>
      <c r="J78" s="272">
        <v>0</v>
      </c>
      <c r="K78" s="277">
        <v>0</v>
      </c>
      <c r="L78" s="275">
        <f t="array" ref="L78">IF(ISBLANK(C78:K78),"",SUM(C78:K78))</f>
        <v>0</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0</v>
      </c>
      <c r="AB78" s="272">
        <v>0</v>
      </c>
      <c r="AC78" s="272">
        <v>0</v>
      </c>
      <c r="AD78" s="272">
        <v>0</v>
      </c>
      <c r="AE78" s="272">
        <v>0</v>
      </c>
      <c r="AF78" s="272">
        <v>0</v>
      </c>
      <c r="AG78" s="272">
        <v>0</v>
      </c>
      <c r="AH78" s="272">
        <v>0</v>
      </c>
      <c r="AI78" s="277">
        <v>0</v>
      </c>
      <c r="AJ78" s="275">
        <f t="array" ref="AJ78">IF(ISBLANK(AA78:AI78),"",SUM(AA78:AI78))</f>
        <v>0</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0</v>
      </c>
      <c r="BX78" s="4">
        <f t="shared" si="79"/>
        <v>0</v>
      </c>
      <c r="BY78" s="4">
        <f t="shared" si="80"/>
        <v>0</v>
      </c>
      <c r="BZ78" s="4">
        <f t="shared" si="81"/>
        <v>0</v>
      </c>
      <c r="CA78" s="4">
        <f t="shared" si="82"/>
        <v>0</v>
      </c>
      <c r="CB78" s="4">
        <f t="shared" si="83"/>
        <v>0</v>
      </c>
      <c r="CC78" s="4">
        <f t="shared" si="84"/>
        <v>0</v>
      </c>
      <c r="CD78" s="4">
        <f t="shared" si="85"/>
        <v>0</v>
      </c>
      <c r="CE78" s="4">
        <f t="shared" si="86"/>
        <v>0</v>
      </c>
      <c r="CF78" s="10">
        <f t="shared" si="87"/>
        <v>0</v>
      </c>
    </row>
    <row r="79" spans="2:84" x14ac:dyDescent="0.25">
      <c r="B79" s="25">
        <f t="shared" si="73"/>
        <v>0.27083333333333337</v>
      </c>
      <c r="C79" s="272">
        <v>0</v>
      </c>
      <c r="D79" s="272">
        <v>0</v>
      </c>
      <c r="E79" s="272">
        <v>0</v>
      </c>
      <c r="F79" s="272">
        <v>0</v>
      </c>
      <c r="G79" s="272">
        <v>0</v>
      </c>
      <c r="H79" s="272">
        <v>0</v>
      </c>
      <c r="I79" s="272">
        <v>0</v>
      </c>
      <c r="J79" s="272">
        <v>0</v>
      </c>
      <c r="K79" s="277">
        <v>0</v>
      </c>
      <c r="L79" s="275">
        <f t="array" ref="L79">IF(ISBLANK(C79:K79),"",SUM(C79:K79))</f>
        <v>0</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0</v>
      </c>
      <c r="AB79" s="272">
        <v>0</v>
      </c>
      <c r="AC79" s="272">
        <v>0</v>
      </c>
      <c r="AD79" s="272">
        <v>0</v>
      </c>
      <c r="AE79" s="272">
        <v>0</v>
      </c>
      <c r="AF79" s="272">
        <v>0</v>
      </c>
      <c r="AG79" s="272">
        <v>0</v>
      </c>
      <c r="AH79" s="272">
        <v>0</v>
      </c>
      <c r="AI79" s="277">
        <v>0</v>
      </c>
      <c r="AJ79" s="275">
        <f t="array" ref="AJ79">IF(ISBLANK(AA79:AI79),"",SUM(AA79:AI79))</f>
        <v>0</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0</v>
      </c>
      <c r="BX79" s="4">
        <f t="shared" si="79"/>
        <v>0</v>
      </c>
      <c r="BY79" s="4">
        <f t="shared" si="80"/>
        <v>0</v>
      </c>
      <c r="BZ79" s="4">
        <f t="shared" si="81"/>
        <v>0</v>
      </c>
      <c r="CA79" s="4">
        <f t="shared" si="82"/>
        <v>0</v>
      </c>
      <c r="CB79" s="4">
        <f t="shared" si="83"/>
        <v>0</v>
      </c>
      <c r="CC79" s="4">
        <f t="shared" si="84"/>
        <v>0</v>
      </c>
      <c r="CD79" s="4">
        <f t="shared" si="85"/>
        <v>0</v>
      </c>
      <c r="CE79" s="4">
        <f t="shared" si="86"/>
        <v>0</v>
      </c>
      <c r="CF79" s="10">
        <f t="shared" si="87"/>
        <v>0</v>
      </c>
    </row>
    <row r="80" spans="2:84" x14ac:dyDescent="0.25">
      <c r="B80" s="25">
        <f t="shared" si="73"/>
        <v>0.28125000000000006</v>
      </c>
      <c r="C80" s="272">
        <v>0</v>
      </c>
      <c r="D80" s="272">
        <v>0</v>
      </c>
      <c r="E80" s="272">
        <v>0</v>
      </c>
      <c r="F80" s="272">
        <v>0</v>
      </c>
      <c r="G80" s="272">
        <v>0</v>
      </c>
      <c r="H80" s="272">
        <v>0</v>
      </c>
      <c r="I80" s="272">
        <v>0</v>
      </c>
      <c r="J80" s="272">
        <v>0</v>
      </c>
      <c r="K80" s="277">
        <v>0</v>
      </c>
      <c r="L80" s="275">
        <f t="array" ref="L80">IF(ISBLANK(C80:K80),"",SUM(C80:K80))</f>
        <v>0</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0</v>
      </c>
      <c r="AB80" s="272">
        <v>0</v>
      </c>
      <c r="AC80" s="272">
        <v>0</v>
      </c>
      <c r="AD80" s="272">
        <v>0</v>
      </c>
      <c r="AE80" s="272">
        <v>0</v>
      </c>
      <c r="AF80" s="272">
        <v>0</v>
      </c>
      <c r="AG80" s="272">
        <v>0</v>
      </c>
      <c r="AH80" s="272">
        <v>0</v>
      </c>
      <c r="AI80" s="277">
        <v>0</v>
      </c>
      <c r="AJ80" s="275">
        <f t="array" ref="AJ80">IF(ISBLANK(AA80:AI80),"",SUM(AA80:AI80))</f>
        <v>0</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0</v>
      </c>
      <c r="BX80" s="4">
        <f t="shared" si="79"/>
        <v>0</v>
      </c>
      <c r="BY80" s="4">
        <f t="shared" si="80"/>
        <v>0</v>
      </c>
      <c r="BZ80" s="4">
        <f t="shared" si="81"/>
        <v>0</v>
      </c>
      <c r="CA80" s="4">
        <f t="shared" si="82"/>
        <v>0</v>
      </c>
      <c r="CB80" s="4">
        <f t="shared" si="83"/>
        <v>0</v>
      </c>
      <c r="CC80" s="4">
        <f t="shared" si="84"/>
        <v>0</v>
      </c>
      <c r="CD80" s="4">
        <f t="shared" si="85"/>
        <v>0</v>
      </c>
      <c r="CE80" s="4">
        <f t="shared" si="86"/>
        <v>0</v>
      </c>
      <c r="CF80" s="10">
        <f t="shared" si="87"/>
        <v>0</v>
      </c>
    </row>
    <row r="81" spans="2:84" x14ac:dyDescent="0.25">
      <c r="B81" s="25">
        <f t="shared" si="73"/>
        <v>0.29166666666666674</v>
      </c>
      <c r="C81" s="272">
        <v>0</v>
      </c>
      <c r="D81" s="272">
        <v>0</v>
      </c>
      <c r="E81" s="272">
        <v>0</v>
      </c>
      <c r="F81" s="272">
        <v>0</v>
      </c>
      <c r="G81" s="272">
        <v>0</v>
      </c>
      <c r="H81" s="272">
        <v>0</v>
      </c>
      <c r="I81" s="272">
        <v>0</v>
      </c>
      <c r="J81" s="272">
        <v>0</v>
      </c>
      <c r="K81" s="277">
        <v>0</v>
      </c>
      <c r="L81" s="275">
        <f t="array" ref="L81">IF(ISBLANK(C81:K81),"",SUM(C81:K81))</f>
        <v>0</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0</v>
      </c>
      <c r="AB81" s="272">
        <v>0</v>
      </c>
      <c r="AC81" s="272">
        <v>0</v>
      </c>
      <c r="AD81" s="272">
        <v>0</v>
      </c>
      <c r="AE81" s="272">
        <v>0</v>
      </c>
      <c r="AF81" s="272">
        <v>0</v>
      </c>
      <c r="AG81" s="272">
        <v>0</v>
      </c>
      <c r="AH81" s="272">
        <v>0</v>
      </c>
      <c r="AI81" s="277">
        <v>0</v>
      </c>
      <c r="AJ81" s="275">
        <f t="array" ref="AJ81">IF(ISBLANK(AA81:AI81),"",SUM(AA81:AI81))</f>
        <v>0</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0</v>
      </c>
      <c r="BX81" s="4">
        <f t="shared" si="79"/>
        <v>0</v>
      </c>
      <c r="BY81" s="4">
        <f t="shared" si="80"/>
        <v>0</v>
      </c>
      <c r="BZ81" s="4">
        <f t="shared" si="81"/>
        <v>0</v>
      </c>
      <c r="CA81" s="4">
        <f t="shared" si="82"/>
        <v>0</v>
      </c>
      <c r="CB81" s="4">
        <f t="shared" si="83"/>
        <v>0</v>
      </c>
      <c r="CC81" s="4">
        <f t="shared" si="84"/>
        <v>0</v>
      </c>
      <c r="CD81" s="4">
        <f t="shared" si="85"/>
        <v>0</v>
      </c>
      <c r="CE81" s="4">
        <f t="shared" si="86"/>
        <v>0</v>
      </c>
      <c r="CF81" s="10">
        <f t="shared" si="87"/>
        <v>0</v>
      </c>
    </row>
    <row r="82" spans="2:84" x14ac:dyDescent="0.25">
      <c r="B82" s="25">
        <f t="shared" si="73"/>
        <v>0.30208333333333343</v>
      </c>
      <c r="C82" s="272">
        <v>0</v>
      </c>
      <c r="D82" s="272">
        <v>0</v>
      </c>
      <c r="E82" s="272">
        <v>0</v>
      </c>
      <c r="F82" s="272">
        <v>0</v>
      </c>
      <c r="G82" s="272">
        <v>0</v>
      </c>
      <c r="H82" s="272">
        <v>0</v>
      </c>
      <c r="I82" s="272">
        <v>0</v>
      </c>
      <c r="J82" s="272">
        <v>0</v>
      </c>
      <c r="K82" s="277">
        <v>0</v>
      </c>
      <c r="L82" s="275">
        <f t="array" ref="L82">IF(ISBLANK(C82:K82),"",SUM(C82:K82))</f>
        <v>0</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0</v>
      </c>
      <c r="AB82" s="272">
        <v>0</v>
      </c>
      <c r="AC82" s="272">
        <v>0</v>
      </c>
      <c r="AD82" s="272">
        <v>0</v>
      </c>
      <c r="AE82" s="272">
        <v>0</v>
      </c>
      <c r="AF82" s="272">
        <v>0</v>
      </c>
      <c r="AG82" s="272">
        <v>0</v>
      </c>
      <c r="AH82" s="272">
        <v>0</v>
      </c>
      <c r="AI82" s="277">
        <v>0</v>
      </c>
      <c r="AJ82" s="275">
        <f t="array" ref="AJ82">IF(ISBLANK(AA82:AI82),"",SUM(AA82:AI82))</f>
        <v>0</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0</v>
      </c>
      <c r="BX82" s="4">
        <f t="shared" si="79"/>
        <v>0</v>
      </c>
      <c r="BY82" s="4">
        <f t="shared" si="80"/>
        <v>0</v>
      </c>
      <c r="BZ82" s="4">
        <f t="shared" si="81"/>
        <v>0</v>
      </c>
      <c r="CA82" s="4">
        <f t="shared" si="82"/>
        <v>0</v>
      </c>
      <c r="CB82" s="4">
        <f t="shared" si="83"/>
        <v>0</v>
      </c>
      <c r="CC82" s="4">
        <f t="shared" si="84"/>
        <v>0</v>
      </c>
      <c r="CD82" s="4">
        <f t="shared" si="85"/>
        <v>0</v>
      </c>
      <c r="CE82" s="4">
        <f t="shared" si="86"/>
        <v>0</v>
      </c>
      <c r="CF82" s="10">
        <f t="shared" si="87"/>
        <v>0</v>
      </c>
    </row>
    <row r="83" spans="2:84" x14ac:dyDescent="0.25">
      <c r="B83" s="25">
        <f t="shared" si="73"/>
        <v>0.31250000000000011</v>
      </c>
      <c r="C83" s="272">
        <v>0</v>
      </c>
      <c r="D83" s="272">
        <v>0</v>
      </c>
      <c r="E83" s="272">
        <v>0</v>
      </c>
      <c r="F83" s="272">
        <v>0</v>
      </c>
      <c r="G83" s="272">
        <v>0</v>
      </c>
      <c r="H83" s="272">
        <v>0</v>
      </c>
      <c r="I83" s="272">
        <v>0</v>
      </c>
      <c r="J83" s="272">
        <v>0</v>
      </c>
      <c r="K83" s="277">
        <v>0</v>
      </c>
      <c r="L83" s="275">
        <f t="array" ref="L83">IF(ISBLANK(C83:K83),"",SUM(C83:K83))</f>
        <v>0</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0</v>
      </c>
      <c r="AB83" s="272">
        <v>0</v>
      </c>
      <c r="AC83" s="272">
        <v>0</v>
      </c>
      <c r="AD83" s="272">
        <v>0</v>
      </c>
      <c r="AE83" s="272">
        <v>0</v>
      </c>
      <c r="AF83" s="272">
        <v>0</v>
      </c>
      <c r="AG83" s="272">
        <v>0</v>
      </c>
      <c r="AH83" s="272">
        <v>0</v>
      </c>
      <c r="AI83" s="277">
        <v>0</v>
      </c>
      <c r="AJ83" s="275">
        <f t="array" ref="AJ83">IF(ISBLANK(AA83:AI83),"",SUM(AA83:AI83))</f>
        <v>0</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0</v>
      </c>
      <c r="BX83" s="4">
        <f t="shared" si="79"/>
        <v>0</v>
      </c>
      <c r="BY83" s="4">
        <f t="shared" si="80"/>
        <v>0</v>
      </c>
      <c r="BZ83" s="4">
        <f t="shared" si="81"/>
        <v>0</v>
      </c>
      <c r="CA83" s="4">
        <f t="shared" si="82"/>
        <v>0</v>
      </c>
      <c r="CB83" s="4">
        <f t="shared" si="83"/>
        <v>0</v>
      </c>
      <c r="CC83" s="4">
        <f t="shared" si="84"/>
        <v>0</v>
      </c>
      <c r="CD83" s="4">
        <f t="shared" si="85"/>
        <v>0</v>
      </c>
      <c r="CE83" s="4">
        <f t="shared" si="86"/>
        <v>0</v>
      </c>
      <c r="CF83" s="10">
        <f t="shared" si="87"/>
        <v>0</v>
      </c>
    </row>
    <row r="84" spans="2:84" x14ac:dyDescent="0.25">
      <c r="B84" s="25">
        <f t="shared" si="73"/>
        <v>0.3229166666666668</v>
      </c>
      <c r="C84" s="272">
        <v>0</v>
      </c>
      <c r="D84" s="272">
        <v>0</v>
      </c>
      <c r="E84" s="272">
        <v>0</v>
      </c>
      <c r="F84" s="272">
        <v>0</v>
      </c>
      <c r="G84" s="272">
        <v>0</v>
      </c>
      <c r="H84" s="272">
        <v>0</v>
      </c>
      <c r="I84" s="272">
        <v>0</v>
      </c>
      <c r="J84" s="272">
        <v>0</v>
      </c>
      <c r="K84" s="277">
        <v>0</v>
      </c>
      <c r="L84" s="275">
        <f t="array" ref="L84">IF(ISBLANK(C84:K84),"",SUM(C84:K84))</f>
        <v>0</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0</v>
      </c>
      <c r="AB84" s="272">
        <v>0</v>
      </c>
      <c r="AC84" s="272">
        <v>0</v>
      </c>
      <c r="AD84" s="272">
        <v>0</v>
      </c>
      <c r="AE84" s="272">
        <v>0</v>
      </c>
      <c r="AF84" s="272">
        <v>0</v>
      </c>
      <c r="AG84" s="272">
        <v>0</v>
      </c>
      <c r="AH84" s="272">
        <v>0</v>
      </c>
      <c r="AI84" s="277">
        <v>0</v>
      </c>
      <c r="AJ84" s="275">
        <f t="array" ref="AJ84">IF(ISBLANK(AA84:AI84),"",SUM(AA84:AI84))</f>
        <v>0</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0</v>
      </c>
      <c r="BX84" s="4">
        <f t="shared" si="79"/>
        <v>0</v>
      </c>
      <c r="BY84" s="4">
        <f t="shared" si="80"/>
        <v>0</v>
      </c>
      <c r="BZ84" s="4">
        <f t="shared" si="81"/>
        <v>0</v>
      </c>
      <c r="CA84" s="4">
        <f t="shared" si="82"/>
        <v>0</v>
      </c>
      <c r="CB84" s="4">
        <f t="shared" si="83"/>
        <v>0</v>
      </c>
      <c r="CC84" s="4">
        <f t="shared" si="84"/>
        <v>0</v>
      </c>
      <c r="CD84" s="4">
        <f t="shared" si="85"/>
        <v>0</v>
      </c>
      <c r="CE84" s="4">
        <f t="shared" si="86"/>
        <v>0</v>
      </c>
      <c r="CF84" s="10">
        <f t="shared" si="87"/>
        <v>0</v>
      </c>
    </row>
    <row r="85" spans="2:84" x14ac:dyDescent="0.25">
      <c r="B85" s="25">
        <f t="shared" si="73"/>
        <v>0.33333333333333348</v>
      </c>
      <c r="C85" s="272">
        <v>0</v>
      </c>
      <c r="D85" s="272">
        <v>0</v>
      </c>
      <c r="E85" s="272">
        <v>0</v>
      </c>
      <c r="F85" s="272">
        <v>0</v>
      </c>
      <c r="G85" s="272">
        <v>0</v>
      </c>
      <c r="H85" s="272">
        <v>0</v>
      </c>
      <c r="I85" s="272">
        <v>0</v>
      </c>
      <c r="J85" s="272">
        <v>0</v>
      </c>
      <c r="K85" s="277">
        <v>0</v>
      </c>
      <c r="L85" s="275">
        <f t="array" ref="L85">IF(ISBLANK(C85:K85),"",SUM(C85:K85))</f>
        <v>0</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0</v>
      </c>
      <c r="AB85" s="272">
        <v>0</v>
      </c>
      <c r="AC85" s="272">
        <v>0</v>
      </c>
      <c r="AD85" s="272">
        <v>0</v>
      </c>
      <c r="AE85" s="272">
        <v>0</v>
      </c>
      <c r="AF85" s="272">
        <v>0</v>
      </c>
      <c r="AG85" s="272">
        <v>0</v>
      </c>
      <c r="AH85" s="272">
        <v>0</v>
      </c>
      <c r="AI85" s="277">
        <v>0</v>
      </c>
      <c r="AJ85" s="275">
        <f t="array" ref="AJ85">IF(ISBLANK(AA85:AI85),"",SUM(AA85:AI85))</f>
        <v>0</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0</v>
      </c>
      <c r="BX85" s="4">
        <f t="shared" si="79"/>
        <v>0</v>
      </c>
      <c r="BY85" s="4">
        <f t="shared" si="80"/>
        <v>0</v>
      </c>
      <c r="BZ85" s="4">
        <f t="shared" si="81"/>
        <v>0</v>
      </c>
      <c r="CA85" s="4">
        <f t="shared" si="82"/>
        <v>0</v>
      </c>
      <c r="CB85" s="4">
        <f t="shared" si="83"/>
        <v>0</v>
      </c>
      <c r="CC85" s="4">
        <f t="shared" si="84"/>
        <v>0</v>
      </c>
      <c r="CD85" s="4">
        <f t="shared" si="85"/>
        <v>0</v>
      </c>
      <c r="CE85" s="4">
        <f t="shared" si="86"/>
        <v>0</v>
      </c>
      <c r="CF85" s="10">
        <f t="shared" si="87"/>
        <v>0</v>
      </c>
    </row>
    <row r="86" spans="2:84" x14ac:dyDescent="0.25">
      <c r="B86" s="25">
        <f t="shared" si="73"/>
        <v>0.34375000000000017</v>
      </c>
      <c r="C86" s="272">
        <v>0</v>
      </c>
      <c r="D86" s="272">
        <v>0</v>
      </c>
      <c r="E86" s="272">
        <v>0</v>
      </c>
      <c r="F86" s="272">
        <v>0</v>
      </c>
      <c r="G86" s="272">
        <v>0</v>
      </c>
      <c r="H86" s="272">
        <v>0</v>
      </c>
      <c r="I86" s="272">
        <v>0</v>
      </c>
      <c r="J86" s="272">
        <v>0</v>
      </c>
      <c r="K86" s="277">
        <v>0</v>
      </c>
      <c r="L86" s="275">
        <f t="array" ref="L86">IF(ISBLANK(C86:K86),"",SUM(C86:K86))</f>
        <v>0</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0</v>
      </c>
      <c r="AB86" s="272">
        <v>0</v>
      </c>
      <c r="AC86" s="272">
        <v>0</v>
      </c>
      <c r="AD86" s="272">
        <v>0</v>
      </c>
      <c r="AE86" s="272">
        <v>0</v>
      </c>
      <c r="AF86" s="272">
        <v>0</v>
      </c>
      <c r="AG86" s="272">
        <v>0</v>
      </c>
      <c r="AH86" s="272">
        <v>0</v>
      </c>
      <c r="AI86" s="277">
        <v>0</v>
      </c>
      <c r="AJ86" s="275">
        <f t="array" ref="AJ86">IF(ISBLANK(AA86:AI86),"",SUM(AA86:AI86))</f>
        <v>0</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0</v>
      </c>
      <c r="BX86" s="4">
        <f t="shared" si="79"/>
        <v>0</v>
      </c>
      <c r="BY86" s="4">
        <f t="shared" si="80"/>
        <v>0</v>
      </c>
      <c r="BZ86" s="4">
        <f t="shared" si="81"/>
        <v>0</v>
      </c>
      <c r="CA86" s="4">
        <f t="shared" si="82"/>
        <v>0</v>
      </c>
      <c r="CB86" s="4">
        <f t="shared" si="83"/>
        <v>0</v>
      </c>
      <c r="CC86" s="4">
        <f t="shared" si="84"/>
        <v>0</v>
      </c>
      <c r="CD86" s="4">
        <f t="shared" si="85"/>
        <v>0</v>
      </c>
      <c r="CE86" s="4">
        <f t="shared" si="86"/>
        <v>0</v>
      </c>
      <c r="CF86" s="10">
        <f t="shared" si="87"/>
        <v>0</v>
      </c>
    </row>
    <row r="87" spans="2:84" x14ac:dyDescent="0.25">
      <c r="B87" s="25">
        <f t="shared" si="73"/>
        <v>0.35416666666666685</v>
      </c>
      <c r="C87" s="272">
        <v>0</v>
      </c>
      <c r="D87" s="272">
        <v>0</v>
      </c>
      <c r="E87" s="272">
        <v>0</v>
      </c>
      <c r="F87" s="272">
        <v>0</v>
      </c>
      <c r="G87" s="272">
        <v>0</v>
      </c>
      <c r="H87" s="272">
        <v>0</v>
      </c>
      <c r="I87" s="272">
        <v>0</v>
      </c>
      <c r="J87" s="272">
        <v>0</v>
      </c>
      <c r="K87" s="277">
        <v>0</v>
      </c>
      <c r="L87" s="275">
        <f t="array" ref="L87">IF(ISBLANK(C87:K87),"",SUM(C87:K87))</f>
        <v>0</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0</v>
      </c>
      <c r="AB87" s="272">
        <v>0</v>
      </c>
      <c r="AC87" s="272">
        <v>0</v>
      </c>
      <c r="AD87" s="272">
        <v>0</v>
      </c>
      <c r="AE87" s="272">
        <v>0</v>
      </c>
      <c r="AF87" s="272">
        <v>0</v>
      </c>
      <c r="AG87" s="272">
        <v>0</v>
      </c>
      <c r="AH87" s="272">
        <v>0</v>
      </c>
      <c r="AI87" s="277">
        <v>0</v>
      </c>
      <c r="AJ87" s="275">
        <f t="array" ref="AJ87">IF(ISBLANK(AA87:AI87),"",SUM(AA87:AI87))</f>
        <v>0</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0</v>
      </c>
      <c r="BX87" s="4">
        <f t="shared" si="79"/>
        <v>0</v>
      </c>
      <c r="BY87" s="4">
        <f t="shared" si="80"/>
        <v>0</v>
      </c>
      <c r="BZ87" s="4">
        <f t="shared" si="81"/>
        <v>0</v>
      </c>
      <c r="CA87" s="4">
        <f t="shared" si="82"/>
        <v>0</v>
      </c>
      <c r="CB87" s="4">
        <f t="shared" si="83"/>
        <v>0</v>
      </c>
      <c r="CC87" s="4">
        <f t="shared" si="84"/>
        <v>0</v>
      </c>
      <c r="CD87" s="4">
        <f t="shared" si="85"/>
        <v>0</v>
      </c>
      <c r="CE87" s="4">
        <f t="shared" si="86"/>
        <v>0</v>
      </c>
      <c r="CF87" s="10">
        <f t="shared" si="87"/>
        <v>0</v>
      </c>
    </row>
    <row r="88" spans="2:84" x14ac:dyDescent="0.25">
      <c r="B88" s="25">
        <f t="shared" si="73"/>
        <v>0.36458333333333354</v>
      </c>
      <c r="C88" s="272">
        <v>0</v>
      </c>
      <c r="D88" s="272">
        <v>0</v>
      </c>
      <c r="E88" s="272">
        <v>0</v>
      </c>
      <c r="F88" s="272">
        <v>0</v>
      </c>
      <c r="G88" s="272">
        <v>0</v>
      </c>
      <c r="H88" s="272">
        <v>0</v>
      </c>
      <c r="I88" s="272">
        <v>0</v>
      </c>
      <c r="J88" s="272">
        <v>0</v>
      </c>
      <c r="K88" s="277">
        <v>0</v>
      </c>
      <c r="L88" s="275">
        <f t="array" ref="L88">IF(ISBLANK(C88:K88),"",SUM(C88:K88))</f>
        <v>0</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0</v>
      </c>
      <c r="AB88" s="272">
        <v>0</v>
      </c>
      <c r="AC88" s="272">
        <v>0</v>
      </c>
      <c r="AD88" s="272">
        <v>0</v>
      </c>
      <c r="AE88" s="272">
        <v>0</v>
      </c>
      <c r="AF88" s="272">
        <v>0</v>
      </c>
      <c r="AG88" s="272">
        <v>0</v>
      </c>
      <c r="AH88" s="272">
        <v>0</v>
      </c>
      <c r="AI88" s="277">
        <v>0</v>
      </c>
      <c r="AJ88" s="275">
        <f t="array" ref="AJ88">IF(ISBLANK(AA88:AI88),"",SUM(AA88:AI88))</f>
        <v>0</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0</v>
      </c>
      <c r="BX88" s="4">
        <f t="shared" si="79"/>
        <v>0</v>
      </c>
      <c r="BY88" s="4">
        <f t="shared" si="80"/>
        <v>0</v>
      </c>
      <c r="BZ88" s="4">
        <f t="shared" si="81"/>
        <v>0</v>
      </c>
      <c r="CA88" s="4">
        <f t="shared" si="82"/>
        <v>0</v>
      </c>
      <c r="CB88" s="4">
        <f t="shared" si="83"/>
        <v>0</v>
      </c>
      <c r="CC88" s="4">
        <f t="shared" si="84"/>
        <v>0</v>
      </c>
      <c r="CD88" s="4">
        <f t="shared" si="85"/>
        <v>0</v>
      </c>
      <c r="CE88" s="4">
        <f t="shared" si="86"/>
        <v>0</v>
      </c>
      <c r="CF88" s="10">
        <f t="shared" si="87"/>
        <v>0</v>
      </c>
    </row>
    <row r="89" spans="2:84" x14ac:dyDescent="0.25">
      <c r="B89" s="25">
        <f t="shared" si="73"/>
        <v>0.37500000000000022</v>
      </c>
      <c r="C89" s="272">
        <v>1</v>
      </c>
      <c r="D89" s="272">
        <v>0</v>
      </c>
      <c r="E89" s="272">
        <v>0</v>
      </c>
      <c r="F89" s="272">
        <v>0</v>
      </c>
      <c r="G89" s="272">
        <v>0</v>
      </c>
      <c r="H89" s="272">
        <v>0</v>
      </c>
      <c r="I89" s="272">
        <v>0</v>
      </c>
      <c r="J89" s="272">
        <v>0</v>
      </c>
      <c r="K89" s="277">
        <v>0</v>
      </c>
      <c r="L89" s="275">
        <f t="array" ref="L89">IF(ISBLANK(C89:K89),"",SUM(C89:K89))</f>
        <v>1</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0</v>
      </c>
      <c r="AB89" s="272">
        <v>0</v>
      </c>
      <c r="AC89" s="272">
        <v>0</v>
      </c>
      <c r="AD89" s="272">
        <v>0</v>
      </c>
      <c r="AE89" s="272">
        <v>0</v>
      </c>
      <c r="AF89" s="272">
        <v>0</v>
      </c>
      <c r="AG89" s="272">
        <v>0</v>
      </c>
      <c r="AH89" s="272">
        <v>0</v>
      </c>
      <c r="AI89" s="277">
        <v>0</v>
      </c>
      <c r="AJ89" s="275">
        <f t="array" ref="AJ89">IF(ISBLANK(AA89:AI89),"",SUM(AA89:AI89))</f>
        <v>0</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v>
      </c>
      <c r="BX89" s="4">
        <f t="shared" si="79"/>
        <v>0</v>
      </c>
      <c r="BY89" s="4">
        <f t="shared" si="80"/>
        <v>0</v>
      </c>
      <c r="BZ89" s="4">
        <f t="shared" si="81"/>
        <v>0</v>
      </c>
      <c r="CA89" s="4">
        <f t="shared" si="82"/>
        <v>0</v>
      </c>
      <c r="CB89" s="4">
        <f t="shared" si="83"/>
        <v>0</v>
      </c>
      <c r="CC89" s="4">
        <f t="shared" si="84"/>
        <v>0</v>
      </c>
      <c r="CD89" s="4">
        <f t="shared" si="85"/>
        <v>0</v>
      </c>
      <c r="CE89" s="4">
        <f t="shared" si="86"/>
        <v>0</v>
      </c>
      <c r="CF89" s="10">
        <f t="shared" si="87"/>
        <v>1</v>
      </c>
    </row>
    <row r="90" spans="2:84" x14ac:dyDescent="0.25">
      <c r="B90" s="25">
        <f t="shared" si="73"/>
        <v>0.38541666666666691</v>
      </c>
      <c r="C90" s="272">
        <v>0</v>
      </c>
      <c r="D90" s="272">
        <v>0</v>
      </c>
      <c r="E90" s="272">
        <v>0</v>
      </c>
      <c r="F90" s="272">
        <v>0</v>
      </c>
      <c r="G90" s="272">
        <v>0</v>
      </c>
      <c r="H90" s="272">
        <v>0</v>
      </c>
      <c r="I90" s="272">
        <v>0</v>
      </c>
      <c r="J90" s="272">
        <v>0</v>
      </c>
      <c r="K90" s="277">
        <v>0</v>
      </c>
      <c r="L90" s="275">
        <f t="array" ref="L90">IF(ISBLANK(C90:K90),"",SUM(C90:K90))</f>
        <v>0</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0</v>
      </c>
      <c r="AB90" s="272">
        <v>0</v>
      </c>
      <c r="AC90" s="272">
        <v>0</v>
      </c>
      <c r="AD90" s="272">
        <v>0</v>
      </c>
      <c r="AE90" s="272">
        <v>0</v>
      </c>
      <c r="AF90" s="272">
        <v>0</v>
      </c>
      <c r="AG90" s="272">
        <v>0</v>
      </c>
      <c r="AH90" s="272">
        <v>0</v>
      </c>
      <c r="AI90" s="277">
        <v>0</v>
      </c>
      <c r="AJ90" s="275">
        <f t="array" ref="AJ90">IF(ISBLANK(AA90:AI90),"",SUM(AA90:AI90))</f>
        <v>0</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0</v>
      </c>
      <c r="BX90" s="4">
        <f t="shared" si="79"/>
        <v>0</v>
      </c>
      <c r="BY90" s="4">
        <f t="shared" si="80"/>
        <v>0</v>
      </c>
      <c r="BZ90" s="4">
        <f t="shared" si="81"/>
        <v>0</v>
      </c>
      <c r="CA90" s="4">
        <f t="shared" si="82"/>
        <v>0</v>
      </c>
      <c r="CB90" s="4">
        <f t="shared" si="83"/>
        <v>0</v>
      </c>
      <c r="CC90" s="4">
        <f t="shared" si="84"/>
        <v>0</v>
      </c>
      <c r="CD90" s="4">
        <f t="shared" si="85"/>
        <v>0</v>
      </c>
      <c r="CE90" s="4">
        <f t="shared" si="86"/>
        <v>0</v>
      </c>
      <c r="CF90" s="10">
        <f t="shared" si="87"/>
        <v>0</v>
      </c>
    </row>
    <row r="91" spans="2:84" x14ac:dyDescent="0.25">
      <c r="B91" s="25">
        <f t="shared" si="73"/>
        <v>0.39583333333333359</v>
      </c>
      <c r="C91" s="272">
        <v>0</v>
      </c>
      <c r="D91" s="272">
        <v>0</v>
      </c>
      <c r="E91" s="272">
        <v>0</v>
      </c>
      <c r="F91" s="272">
        <v>0</v>
      </c>
      <c r="G91" s="272">
        <v>0</v>
      </c>
      <c r="H91" s="272">
        <v>0</v>
      </c>
      <c r="I91" s="272">
        <v>0</v>
      </c>
      <c r="J91" s="272">
        <v>0</v>
      </c>
      <c r="K91" s="277">
        <v>0</v>
      </c>
      <c r="L91" s="275">
        <f t="array" ref="L91">IF(ISBLANK(C91:K91),"",SUM(C91:K91))</f>
        <v>0</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0</v>
      </c>
      <c r="AB91" s="272">
        <v>0</v>
      </c>
      <c r="AC91" s="272">
        <v>0</v>
      </c>
      <c r="AD91" s="272">
        <v>0</v>
      </c>
      <c r="AE91" s="272">
        <v>0</v>
      </c>
      <c r="AF91" s="272">
        <v>0</v>
      </c>
      <c r="AG91" s="272">
        <v>0</v>
      </c>
      <c r="AH91" s="272">
        <v>0</v>
      </c>
      <c r="AI91" s="277">
        <v>0</v>
      </c>
      <c r="AJ91" s="275">
        <f t="array" ref="AJ91">IF(ISBLANK(AA91:AI91),"",SUM(AA91:AI91))</f>
        <v>0</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0</v>
      </c>
      <c r="BX91" s="4">
        <f t="shared" si="79"/>
        <v>0</v>
      </c>
      <c r="BY91" s="4">
        <f t="shared" si="80"/>
        <v>0</v>
      </c>
      <c r="BZ91" s="4">
        <f t="shared" si="81"/>
        <v>0</v>
      </c>
      <c r="CA91" s="4">
        <f t="shared" si="82"/>
        <v>0</v>
      </c>
      <c r="CB91" s="4">
        <f t="shared" si="83"/>
        <v>0</v>
      </c>
      <c r="CC91" s="4">
        <f t="shared" si="84"/>
        <v>0</v>
      </c>
      <c r="CD91" s="4">
        <f t="shared" si="85"/>
        <v>0</v>
      </c>
      <c r="CE91" s="4">
        <f t="shared" si="86"/>
        <v>0</v>
      </c>
      <c r="CF91" s="10">
        <f t="shared" si="87"/>
        <v>0</v>
      </c>
    </row>
    <row r="92" spans="2:84" x14ac:dyDescent="0.25">
      <c r="B92" s="25">
        <f t="shared" si="73"/>
        <v>0.40625000000000028</v>
      </c>
      <c r="C92" s="272">
        <v>0</v>
      </c>
      <c r="D92" s="272">
        <v>0</v>
      </c>
      <c r="E92" s="272">
        <v>0</v>
      </c>
      <c r="F92" s="272">
        <v>0</v>
      </c>
      <c r="G92" s="272">
        <v>0</v>
      </c>
      <c r="H92" s="272">
        <v>0</v>
      </c>
      <c r="I92" s="272">
        <v>0</v>
      </c>
      <c r="J92" s="272">
        <v>0</v>
      </c>
      <c r="K92" s="277">
        <v>0</v>
      </c>
      <c r="L92" s="275">
        <f t="array" ref="L92">IF(ISBLANK(C92:K92),"",SUM(C92:K92))</f>
        <v>0</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0</v>
      </c>
      <c r="AB92" s="272">
        <v>0</v>
      </c>
      <c r="AC92" s="272">
        <v>0</v>
      </c>
      <c r="AD92" s="272">
        <v>0</v>
      </c>
      <c r="AE92" s="272">
        <v>0</v>
      </c>
      <c r="AF92" s="272">
        <v>0</v>
      </c>
      <c r="AG92" s="272">
        <v>0</v>
      </c>
      <c r="AH92" s="272">
        <v>0</v>
      </c>
      <c r="AI92" s="277">
        <v>0</v>
      </c>
      <c r="AJ92" s="275">
        <f t="array" ref="AJ92">IF(ISBLANK(AA92:AI92),"",SUM(AA92:AI92))</f>
        <v>0</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0</v>
      </c>
      <c r="BX92" s="4">
        <f t="shared" si="79"/>
        <v>0</v>
      </c>
      <c r="BY92" s="4">
        <f t="shared" si="80"/>
        <v>0</v>
      </c>
      <c r="BZ92" s="4">
        <f t="shared" si="81"/>
        <v>0</v>
      </c>
      <c r="CA92" s="4">
        <f t="shared" si="82"/>
        <v>0</v>
      </c>
      <c r="CB92" s="4">
        <f t="shared" si="83"/>
        <v>0</v>
      </c>
      <c r="CC92" s="4">
        <f t="shared" si="84"/>
        <v>0</v>
      </c>
      <c r="CD92" s="4">
        <f t="shared" si="85"/>
        <v>0</v>
      </c>
      <c r="CE92" s="4">
        <f t="shared" si="86"/>
        <v>0</v>
      </c>
      <c r="CF92" s="10">
        <f t="shared" si="87"/>
        <v>0</v>
      </c>
    </row>
    <row r="93" spans="2:84" x14ac:dyDescent="0.25">
      <c r="B93" s="25">
        <f t="shared" si="73"/>
        <v>0.41666666666666696</v>
      </c>
      <c r="C93" s="272">
        <v>0</v>
      </c>
      <c r="D93" s="272">
        <v>0</v>
      </c>
      <c r="E93" s="272">
        <v>0</v>
      </c>
      <c r="F93" s="272">
        <v>0</v>
      </c>
      <c r="G93" s="272">
        <v>0</v>
      </c>
      <c r="H93" s="272">
        <v>0</v>
      </c>
      <c r="I93" s="272">
        <v>0</v>
      </c>
      <c r="J93" s="272">
        <v>0</v>
      </c>
      <c r="K93" s="277">
        <v>0</v>
      </c>
      <c r="L93" s="275">
        <f t="array" ref="L93">IF(ISBLANK(C93:K93),"",SUM(C93:K93))</f>
        <v>0</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0</v>
      </c>
      <c r="AB93" s="272">
        <v>0</v>
      </c>
      <c r="AC93" s="272">
        <v>0</v>
      </c>
      <c r="AD93" s="272">
        <v>0</v>
      </c>
      <c r="AE93" s="272">
        <v>0</v>
      </c>
      <c r="AF93" s="272">
        <v>0</v>
      </c>
      <c r="AG93" s="272">
        <v>0</v>
      </c>
      <c r="AH93" s="272">
        <v>0</v>
      </c>
      <c r="AI93" s="277">
        <v>0</v>
      </c>
      <c r="AJ93" s="275">
        <f t="array" ref="AJ93">IF(ISBLANK(AA93:AI93),"",SUM(AA93:AI93))</f>
        <v>0</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0</v>
      </c>
      <c r="BX93" s="4">
        <f t="shared" si="79"/>
        <v>0</v>
      </c>
      <c r="BY93" s="4">
        <f t="shared" si="80"/>
        <v>0</v>
      </c>
      <c r="BZ93" s="4">
        <f t="shared" si="81"/>
        <v>0</v>
      </c>
      <c r="CA93" s="4">
        <f t="shared" si="82"/>
        <v>0</v>
      </c>
      <c r="CB93" s="4">
        <f t="shared" si="83"/>
        <v>0</v>
      </c>
      <c r="CC93" s="4">
        <f t="shared" si="84"/>
        <v>0</v>
      </c>
      <c r="CD93" s="4">
        <f t="shared" si="85"/>
        <v>0</v>
      </c>
      <c r="CE93" s="4">
        <f t="shared" si="86"/>
        <v>0</v>
      </c>
      <c r="CF93" s="10">
        <f t="shared" si="87"/>
        <v>0</v>
      </c>
    </row>
    <row r="94" spans="2:84" x14ac:dyDescent="0.25">
      <c r="B94" s="25">
        <f t="shared" si="73"/>
        <v>0.42708333333333365</v>
      </c>
      <c r="C94" s="272">
        <v>1</v>
      </c>
      <c r="D94" s="272">
        <v>0</v>
      </c>
      <c r="E94" s="272">
        <v>0</v>
      </c>
      <c r="F94" s="272">
        <v>0</v>
      </c>
      <c r="G94" s="272">
        <v>0</v>
      </c>
      <c r="H94" s="272">
        <v>0</v>
      </c>
      <c r="I94" s="272">
        <v>0</v>
      </c>
      <c r="J94" s="272">
        <v>0</v>
      </c>
      <c r="K94" s="277">
        <v>0</v>
      </c>
      <c r="L94" s="275">
        <f t="array" ref="L94">IF(ISBLANK(C94:K94),"",SUM(C94:K94))</f>
        <v>1</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0</v>
      </c>
      <c r="AB94" s="272">
        <v>0</v>
      </c>
      <c r="AC94" s="272">
        <v>0</v>
      </c>
      <c r="AD94" s="272">
        <v>0</v>
      </c>
      <c r="AE94" s="272">
        <v>0</v>
      </c>
      <c r="AF94" s="272">
        <v>0</v>
      </c>
      <c r="AG94" s="272">
        <v>0</v>
      </c>
      <c r="AH94" s="272">
        <v>0</v>
      </c>
      <c r="AI94" s="277">
        <v>0</v>
      </c>
      <c r="AJ94" s="275">
        <f t="array" ref="AJ94">IF(ISBLANK(AA94:AI94),"",SUM(AA94:AI94))</f>
        <v>0</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v>
      </c>
      <c r="BX94" s="4">
        <f t="shared" si="79"/>
        <v>0</v>
      </c>
      <c r="BY94" s="4">
        <f t="shared" si="80"/>
        <v>0</v>
      </c>
      <c r="BZ94" s="4">
        <f t="shared" si="81"/>
        <v>0</v>
      </c>
      <c r="CA94" s="4">
        <f t="shared" si="82"/>
        <v>0</v>
      </c>
      <c r="CB94" s="4">
        <f t="shared" si="83"/>
        <v>0</v>
      </c>
      <c r="CC94" s="4">
        <f t="shared" si="84"/>
        <v>0</v>
      </c>
      <c r="CD94" s="4">
        <f t="shared" si="85"/>
        <v>0</v>
      </c>
      <c r="CE94" s="4">
        <f t="shared" si="86"/>
        <v>0</v>
      </c>
      <c r="CF94" s="10">
        <f t="shared" si="87"/>
        <v>1</v>
      </c>
    </row>
    <row r="95" spans="2:84" x14ac:dyDescent="0.25">
      <c r="B95" s="25">
        <f t="shared" si="73"/>
        <v>0.43750000000000033</v>
      </c>
      <c r="C95" s="272">
        <v>0</v>
      </c>
      <c r="D95" s="272">
        <v>0</v>
      </c>
      <c r="E95" s="272">
        <v>0</v>
      </c>
      <c r="F95" s="272">
        <v>0</v>
      </c>
      <c r="G95" s="272">
        <v>0</v>
      </c>
      <c r="H95" s="272">
        <v>0</v>
      </c>
      <c r="I95" s="272">
        <v>0</v>
      </c>
      <c r="J95" s="272">
        <v>0</v>
      </c>
      <c r="K95" s="277">
        <v>0</v>
      </c>
      <c r="L95" s="275">
        <f t="array" ref="L95">IF(ISBLANK(C95:K95),"",SUM(C95:K95))</f>
        <v>0</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0</v>
      </c>
      <c r="AB95" s="272">
        <v>0</v>
      </c>
      <c r="AC95" s="272">
        <v>0</v>
      </c>
      <c r="AD95" s="272">
        <v>0</v>
      </c>
      <c r="AE95" s="272">
        <v>0</v>
      </c>
      <c r="AF95" s="272">
        <v>0</v>
      </c>
      <c r="AG95" s="272">
        <v>0</v>
      </c>
      <c r="AH95" s="272">
        <v>0</v>
      </c>
      <c r="AI95" s="277">
        <v>0</v>
      </c>
      <c r="AJ95" s="275">
        <f t="array" ref="AJ95">IF(ISBLANK(AA95:AI95),"",SUM(AA95:AI95))</f>
        <v>0</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0</v>
      </c>
      <c r="BX95" s="4">
        <f t="shared" si="79"/>
        <v>0</v>
      </c>
      <c r="BY95" s="4">
        <f t="shared" si="80"/>
        <v>0</v>
      </c>
      <c r="BZ95" s="4">
        <f t="shared" si="81"/>
        <v>0</v>
      </c>
      <c r="CA95" s="4">
        <f t="shared" si="82"/>
        <v>0</v>
      </c>
      <c r="CB95" s="4">
        <f t="shared" si="83"/>
        <v>0</v>
      </c>
      <c r="CC95" s="4">
        <f t="shared" si="84"/>
        <v>0</v>
      </c>
      <c r="CD95" s="4">
        <f t="shared" si="85"/>
        <v>0</v>
      </c>
      <c r="CE95" s="4">
        <f t="shared" si="86"/>
        <v>0</v>
      </c>
      <c r="CF95" s="10">
        <f t="shared" si="87"/>
        <v>0</v>
      </c>
    </row>
    <row r="96" spans="2:84" x14ac:dyDescent="0.25">
      <c r="B96" s="25">
        <f t="shared" si="73"/>
        <v>0.44791666666666702</v>
      </c>
      <c r="C96" s="272">
        <v>0</v>
      </c>
      <c r="D96" s="272">
        <v>0</v>
      </c>
      <c r="E96" s="272">
        <v>0</v>
      </c>
      <c r="F96" s="272">
        <v>0</v>
      </c>
      <c r="G96" s="272">
        <v>0</v>
      </c>
      <c r="H96" s="272">
        <v>0</v>
      </c>
      <c r="I96" s="272">
        <v>0</v>
      </c>
      <c r="J96" s="272">
        <v>0</v>
      </c>
      <c r="K96" s="277">
        <v>0</v>
      </c>
      <c r="L96" s="275">
        <f t="array" ref="L96">IF(ISBLANK(C96:K96),"",SUM(C96:K96))</f>
        <v>0</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0</v>
      </c>
      <c r="AB96" s="272">
        <v>0</v>
      </c>
      <c r="AC96" s="272">
        <v>0</v>
      </c>
      <c r="AD96" s="272">
        <v>0</v>
      </c>
      <c r="AE96" s="272">
        <v>0</v>
      </c>
      <c r="AF96" s="272">
        <v>0</v>
      </c>
      <c r="AG96" s="272">
        <v>0</v>
      </c>
      <c r="AH96" s="272">
        <v>0</v>
      </c>
      <c r="AI96" s="277">
        <v>0</v>
      </c>
      <c r="AJ96" s="275">
        <f t="array" ref="AJ96">IF(ISBLANK(AA96:AI96),"",SUM(AA96:AI96))</f>
        <v>0</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0</v>
      </c>
      <c r="BX96" s="4">
        <f t="shared" si="79"/>
        <v>0</v>
      </c>
      <c r="BY96" s="4">
        <f t="shared" si="80"/>
        <v>0</v>
      </c>
      <c r="BZ96" s="4">
        <f t="shared" si="81"/>
        <v>0</v>
      </c>
      <c r="CA96" s="4">
        <f t="shared" si="82"/>
        <v>0</v>
      </c>
      <c r="CB96" s="4">
        <f t="shared" si="83"/>
        <v>0</v>
      </c>
      <c r="CC96" s="4">
        <f t="shared" si="84"/>
        <v>0</v>
      </c>
      <c r="CD96" s="4">
        <f t="shared" si="85"/>
        <v>0</v>
      </c>
      <c r="CE96" s="4">
        <f t="shared" si="86"/>
        <v>0</v>
      </c>
      <c r="CF96" s="10">
        <f t="shared" si="87"/>
        <v>0</v>
      </c>
    </row>
    <row r="97" spans="2:84" x14ac:dyDescent="0.25">
      <c r="B97" s="25">
        <f t="shared" si="73"/>
        <v>0.4583333333333337</v>
      </c>
      <c r="C97" s="272">
        <v>0</v>
      </c>
      <c r="D97" s="272">
        <v>0</v>
      </c>
      <c r="E97" s="272">
        <v>0</v>
      </c>
      <c r="F97" s="272">
        <v>1</v>
      </c>
      <c r="G97" s="272">
        <v>0</v>
      </c>
      <c r="H97" s="272">
        <v>0</v>
      </c>
      <c r="I97" s="272">
        <v>0</v>
      </c>
      <c r="J97" s="272">
        <v>0</v>
      </c>
      <c r="K97" s="277">
        <v>0</v>
      </c>
      <c r="L97" s="275">
        <f t="array" ref="L97">IF(ISBLANK(C97:K97),"",SUM(C97:K97))</f>
        <v>1</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0</v>
      </c>
      <c r="AB97" s="272">
        <v>0</v>
      </c>
      <c r="AC97" s="272">
        <v>0</v>
      </c>
      <c r="AD97" s="272">
        <v>0</v>
      </c>
      <c r="AE97" s="272">
        <v>0</v>
      </c>
      <c r="AF97" s="272">
        <v>0</v>
      </c>
      <c r="AG97" s="272">
        <v>0</v>
      </c>
      <c r="AH97" s="272">
        <v>0</v>
      </c>
      <c r="AI97" s="277">
        <v>0</v>
      </c>
      <c r="AJ97" s="275">
        <f t="array" ref="AJ97">IF(ISBLANK(AA97:AI97),"",SUM(AA97:AI97))</f>
        <v>0</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0</v>
      </c>
      <c r="BX97" s="4">
        <f t="shared" si="79"/>
        <v>0</v>
      </c>
      <c r="BY97" s="4">
        <f t="shared" si="80"/>
        <v>0</v>
      </c>
      <c r="BZ97" s="4">
        <f t="shared" si="81"/>
        <v>1</v>
      </c>
      <c r="CA97" s="4">
        <f t="shared" si="82"/>
        <v>0</v>
      </c>
      <c r="CB97" s="4">
        <f t="shared" si="83"/>
        <v>0</v>
      </c>
      <c r="CC97" s="4">
        <f t="shared" si="84"/>
        <v>0</v>
      </c>
      <c r="CD97" s="4">
        <f t="shared" si="85"/>
        <v>0</v>
      </c>
      <c r="CE97" s="4">
        <f t="shared" si="86"/>
        <v>0</v>
      </c>
      <c r="CF97" s="10">
        <f t="shared" si="87"/>
        <v>1</v>
      </c>
    </row>
    <row r="98" spans="2:84" x14ac:dyDescent="0.25">
      <c r="B98" s="25">
        <f t="shared" si="73"/>
        <v>0.46875000000000039</v>
      </c>
      <c r="C98" s="272">
        <v>0</v>
      </c>
      <c r="D98" s="272">
        <v>0</v>
      </c>
      <c r="E98" s="272">
        <v>0</v>
      </c>
      <c r="F98" s="272">
        <v>0</v>
      </c>
      <c r="G98" s="272">
        <v>0</v>
      </c>
      <c r="H98" s="272">
        <v>0</v>
      </c>
      <c r="I98" s="272">
        <v>0</v>
      </c>
      <c r="J98" s="272">
        <v>0</v>
      </c>
      <c r="K98" s="277">
        <v>0</v>
      </c>
      <c r="L98" s="275">
        <f t="array" ref="L98">IF(ISBLANK(C98:K98),"",SUM(C98:K98))</f>
        <v>0</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0</v>
      </c>
      <c r="AB98" s="272">
        <v>0</v>
      </c>
      <c r="AC98" s="272">
        <v>0</v>
      </c>
      <c r="AD98" s="272">
        <v>0</v>
      </c>
      <c r="AE98" s="272">
        <v>0</v>
      </c>
      <c r="AF98" s="272">
        <v>0</v>
      </c>
      <c r="AG98" s="272">
        <v>0</v>
      </c>
      <c r="AH98" s="272">
        <v>0</v>
      </c>
      <c r="AI98" s="277">
        <v>0</v>
      </c>
      <c r="AJ98" s="275">
        <f t="array" ref="AJ98">IF(ISBLANK(AA98:AI98),"",SUM(AA98:AI98))</f>
        <v>0</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0</v>
      </c>
      <c r="BX98" s="4">
        <f t="shared" si="79"/>
        <v>0</v>
      </c>
      <c r="BY98" s="4">
        <f t="shared" si="80"/>
        <v>0</v>
      </c>
      <c r="BZ98" s="4">
        <f t="shared" si="81"/>
        <v>0</v>
      </c>
      <c r="CA98" s="4">
        <f t="shared" si="82"/>
        <v>0</v>
      </c>
      <c r="CB98" s="4">
        <f t="shared" si="83"/>
        <v>0</v>
      </c>
      <c r="CC98" s="4">
        <f t="shared" si="84"/>
        <v>0</v>
      </c>
      <c r="CD98" s="4">
        <f t="shared" si="85"/>
        <v>0</v>
      </c>
      <c r="CE98" s="4">
        <f t="shared" si="86"/>
        <v>0</v>
      </c>
      <c r="CF98" s="10">
        <f t="shared" si="87"/>
        <v>0</v>
      </c>
    </row>
    <row r="99" spans="2:84" x14ac:dyDescent="0.25">
      <c r="B99" s="25">
        <f t="shared" si="73"/>
        <v>0.47916666666666707</v>
      </c>
      <c r="C99" s="272">
        <v>0</v>
      </c>
      <c r="D99" s="272">
        <v>0</v>
      </c>
      <c r="E99" s="272">
        <v>0</v>
      </c>
      <c r="F99" s="272">
        <v>0</v>
      </c>
      <c r="G99" s="272">
        <v>0</v>
      </c>
      <c r="H99" s="272">
        <v>0</v>
      </c>
      <c r="I99" s="272">
        <v>0</v>
      </c>
      <c r="J99" s="272">
        <v>0</v>
      </c>
      <c r="K99" s="277">
        <v>0</v>
      </c>
      <c r="L99" s="275">
        <f t="array" ref="L99">IF(ISBLANK(C99:K99),"",SUM(C99:K99))</f>
        <v>0</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0</v>
      </c>
      <c r="AB99" s="272">
        <v>0</v>
      </c>
      <c r="AC99" s="272">
        <v>0</v>
      </c>
      <c r="AD99" s="272">
        <v>0</v>
      </c>
      <c r="AE99" s="272">
        <v>0</v>
      </c>
      <c r="AF99" s="272">
        <v>0</v>
      </c>
      <c r="AG99" s="272">
        <v>0</v>
      </c>
      <c r="AH99" s="272">
        <v>0</v>
      </c>
      <c r="AI99" s="277">
        <v>0</v>
      </c>
      <c r="AJ99" s="275">
        <f t="array" ref="AJ99">IF(ISBLANK(AA99:AI99),"",SUM(AA99:AI99))</f>
        <v>0</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0</v>
      </c>
      <c r="BX99" s="4">
        <f t="shared" si="79"/>
        <v>0</v>
      </c>
      <c r="BY99" s="4">
        <f t="shared" si="80"/>
        <v>0</v>
      </c>
      <c r="BZ99" s="4">
        <f t="shared" si="81"/>
        <v>0</v>
      </c>
      <c r="CA99" s="4">
        <f t="shared" si="82"/>
        <v>0</v>
      </c>
      <c r="CB99" s="4">
        <f t="shared" si="83"/>
        <v>0</v>
      </c>
      <c r="CC99" s="4">
        <f t="shared" si="84"/>
        <v>0</v>
      </c>
      <c r="CD99" s="4">
        <f t="shared" si="85"/>
        <v>0</v>
      </c>
      <c r="CE99" s="4">
        <f t="shared" si="86"/>
        <v>0</v>
      </c>
      <c r="CF99" s="10">
        <f t="shared" si="87"/>
        <v>0</v>
      </c>
    </row>
    <row r="100" spans="2:84" x14ac:dyDescent="0.25">
      <c r="B100" s="25">
        <f t="shared" si="73"/>
        <v>0.48958333333333376</v>
      </c>
      <c r="C100" s="272">
        <v>0</v>
      </c>
      <c r="D100" s="272">
        <v>0</v>
      </c>
      <c r="E100" s="272">
        <v>0</v>
      </c>
      <c r="F100" s="272">
        <v>0</v>
      </c>
      <c r="G100" s="272">
        <v>0</v>
      </c>
      <c r="H100" s="272">
        <v>0</v>
      </c>
      <c r="I100" s="272">
        <v>0</v>
      </c>
      <c r="J100" s="272">
        <v>0</v>
      </c>
      <c r="K100" s="277">
        <v>0</v>
      </c>
      <c r="L100" s="275">
        <f t="array" ref="L100">IF(ISBLANK(C100:K100),"",SUM(C100:K100))</f>
        <v>0</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0</v>
      </c>
      <c r="AB100" s="272">
        <v>0</v>
      </c>
      <c r="AC100" s="272">
        <v>0</v>
      </c>
      <c r="AD100" s="272">
        <v>0</v>
      </c>
      <c r="AE100" s="272">
        <v>0</v>
      </c>
      <c r="AF100" s="272">
        <v>0</v>
      </c>
      <c r="AG100" s="272">
        <v>0</v>
      </c>
      <c r="AH100" s="272">
        <v>0</v>
      </c>
      <c r="AI100" s="277">
        <v>0</v>
      </c>
      <c r="AJ100" s="275">
        <f t="array" ref="AJ100">IF(ISBLANK(AA100:AI100),"",SUM(AA100:AI100))</f>
        <v>0</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0</v>
      </c>
      <c r="BX100" s="4">
        <f t="shared" si="79"/>
        <v>0</v>
      </c>
      <c r="BY100" s="4">
        <f t="shared" si="80"/>
        <v>0</v>
      </c>
      <c r="BZ100" s="4">
        <f t="shared" si="81"/>
        <v>0</v>
      </c>
      <c r="CA100" s="4">
        <f t="shared" si="82"/>
        <v>0</v>
      </c>
      <c r="CB100" s="4">
        <f t="shared" si="83"/>
        <v>0</v>
      </c>
      <c r="CC100" s="4">
        <f t="shared" si="84"/>
        <v>0</v>
      </c>
      <c r="CD100" s="4">
        <f t="shared" si="85"/>
        <v>0</v>
      </c>
      <c r="CE100" s="4">
        <f t="shared" si="86"/>
        <v>0</v>
      </c>
      <c r="CF100" s="10">
        <f t="shared" si="87"/>
        <v>0</v>
      </c>
    </row>
    <row r="101" spans="2:84" x14ac:dyDescent="0.25">
      <c r="B101" s="25">
        <f t="shared" si="73"/>
        <v>0.50000000000000044</v>
      </c>
      <c r="C101" s="272">
        <v>0</v>
      </c>
      <c r="D101" s="272">
        <v>0</v>
      </c>
      <c r="E101" s="272">
        <v>0</v>
      </c>
      <c r="F101" s="272">
        <v>1</v>
      </c>
      <c r="G101" s="272">
        <v>0</v>
      </c>
      <c r="H101" s="272">
        <v>0</v>
      </c>
      <c r="I101" s="272">
        <v>0</v>
      </c>
      <c r="J101" s="272">
        <v>0</v>
      </c>
      <c r="K101" s="277">
        <v>0</v>
      </c>
      <c r="L101" s="275">
        <f t="array" ref="L101">IF(ISBLANK(C101:K101),"",SUM(C101:K101))</f>
        <v>1</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0</v>
      </c>
      <c r="AB101" s="272">
        <v>0</v>
      </c>
      <c r="AC101" s="272">
        <v>0</v>
      </c>
      <c r="AD101" s="272">
        <v>0</v>
      </c>
      <c r="AE101" s="272">
        <v>0</v>
      </c>
      <c r="AF101" s="272">
        <v>0</v>
      </c>
      <c r="AG101" s="272">
        <v>0</v>
      </c>
      <c r="AH101" s="272">
        <v>0</v>
      </c>
      <c r="AI101" s="277">
        <v>0</v>
      </c>
      <c r="AJ101" s="275">
        <f t="array" ref="AJ101">IF(ISBLANK(AA101:AI101),"",SUM(AA101:AI101))</f>
        <v>0</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0</v>
      </c>
      <c r="BX101" s="4">
        <f t="shared" si="79"/>
        <v>0</v>
      </c>
      <c r="BY101" s="4">
        <f t="shared" si="80"/>
        <v>0</v>
      </c>
      <c r="BZ101" s="4">
        <f t="shared" si="81"/>
        <v>1</v>
      </c>
      <c r="CA101" s="4">
        <f t="shared" si="82"/>
        <v>0</v>
      </c>
      <c r="CB101" s="4">
        <f t="shared" si="83"/>
        <v>0</v>
      </c>
      <c r="CC101" s="4">
        <f t="shared" si="84"/>
        <v>0</v>
      </c>
      <c r="CD101" s="4">
        <f t="shared" si="85"/>
        <v>0</v>
      </c>
      <c r="CE101" s="4">
        <f t="shared" si="86"/>
        <v>0</v>
      </c>
      <c r="CF101" s="10">
        <f t="shared" si="87"/>
        <v>1</v>
      </c>
    </row>
    <row r="102" spans="2:84" x14ac:dyDescent="0.25">
      <c r="B102" s="25">
        <f t="shared" si="73"/>
        <v>0.51041666666666707</v>
      </c>
      <c r="C102" s="272">
        <v>0</v>
      </c>
      <c r="D102" s="272">
        <v>0</v>
      </c>
      <c r="E102" s="272">
        <v>0</v>
      </c>
      <c r="F102" s="272">
        <v>0</v>
      </c>
      <c r="G102" s="272">
        <v>0</v>
      </c>
      <c r="H102" s="272">
        <v>0</v>
      </c>
      <c r="I102" s="272">
        <v>0</v>
      </c>
      <c r="J102" s="272">
        <v>0</v>
      </c>
      <c r="K102" s="277">
        <v>0</v>
      </c>
      <c r="L102" s="275">
        <f t="array" ref="L102">IF(ISBLANK(C102:K102),"",SUM(C102:K102))</f>
        <v>0</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0</v>
      </c>
      <c r="AB102" s="272">
        <v>0</v>
      </c>
      <c r="AC102" s="272">
        <v>0</v>
      </c>
      <c r="AD102" s="272">
        <v>0</v>
      </c>
      <c r="AE102" s="272">
        <v>0</v>
      </c>
      <c r="AF102" s="272">
        <v>0</v>
      </c>
      <c r="AG102" s="272">
        <v>0</v>
      </c>
      <c r="AH102" s="272">
        <v>0</v>
      </c>
      <c r="AI102" s="277">
        <v>0</v>
      </c>
      <c r="AJ102" s="275">
        <f t="array" ref="AJ102">IF(ISBLANK(AA102:AI102),"",SUM(AA102:AI102))</f>
        <v>0</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0</v>
      </c>
      <c r="BX102" s="4">
        <f t="shared" si="79"/>
        <v>0</v>
      </c>
      <c r="BY102" s="4">
        <f t="shared" si="80"/>
        <v>0</v>
      </c>
      <c r="BZ102" s="4">
        <f t="shared" si="81"/>
        <v>0</v>
      </c>
      <c r="CA102" s="4">
        <f t="shared" si="82"/>
        <v>0</v>
      </c>
      <c r="CB102" s="4">
        <f t="shared" si="83"/>
        <v>0</v>
      </c>
      <c r="CC102" s="4">
        <f t="shared" si="84"/>
        <v>0</v>
      </c>
      <c r="CD102" s="4">
        <f t="shared" si="85"/>
        <v>0</v>
      </c>
      <c r="CE102" s="4">
        <f t="shared" si="86"/>
        <v>0</v>
      </c>
      <c r="CF102" s="10">
        <f t="shared" si="87"/>
        <v>0</v>
      </c>
    </row>
    <row r="103" spans="2:84" x14ac:dyDescent="0.25">
      <c r="B103" s="25">
        <f t="shared" si="73"/>
        <v>0.5208333333333337</v>
      </c>
      <c r="C103" s="272">
        <v>0</v>
      </c>
      <c r="D103" s="272">
        <v>0</v>
      </c>
      <c r="E103" s="272">
        <v>0</v>
      </c>
      <c r="F103" s="272">
        <v>0</v>
      </c>
      <c r="G103" s="272">
        <v>0</v>
      </c>
      <c r="H103" s="272">
        <v>0</v>
      </c>
      <c r="I103" s="272">
        <v>0</v>
      </c>
      <c r="J103" s="272">
        <v>0</v>
      </c>
      <c r="K103" s="277">
        <v>0</v>
      </c>
      <c r="L103" s="275">
        <f t="array" ref="L103">IF(ISBLANK(C103:K103),"",SUM(C103:K103))</f>
        <v>0</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0</v>
      </c>
      <c r="AB103" s="272">
        <v>0</v>
      </c>
      <c r="AC103" s="272">
        <v>0</v>
      </c>
      <c r="AD103" s="272">
        <v>0</v>
      </c>
      <c r="AE103" s="272">
        <v>0</v>
      </c>
      <c r="AF103" s="272">
        <v>0</v>
      </c>
      <c r="AG103" s="272">
        <v>0</v>
      </c>
      <c r="AH103" s="272">
        <v>0</v>
      </c>
      <c r="AI103" s="277">
        <v>0</v>
      </c>
      <c r="AJ103" s="275">
        <f t="array" ref="AJ103">IF(ISBLANK(AA103:AI103),"",SUM(AA103:AI103))</f>
        <v>0</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0</v>
      </c>
      <c r="BX103" s="4">
        <f t="shared" si="79"/>
        <v>0</v>
      </c>
      <c r="BY103" s="4">
        <f t="shared" si="80"/>
        <v>0</v>
      </c>
      <c r="BZ103" s="4">
        <f t="shared" si="81"/>
        <v>0</v>
      </c>
      <c r="CA103" s="4">
        <f t="shared" si="82"/>
        <v>0</v>
      </c>
      <c r="CB103" s="4">
        <f t="shared" si="83"/>
        <v>0</v>
      </c>
      <c r="CC103" s="4">
        <f t="shared" si="84"/>
        <v>0</v>
      </c>
      <c r="CD103" s="4">
        <f t="shared" si="85"/>
        <v>0</v>
      </c>
      <c r="CE103" s="4">
        <f t="shared" si="86"/>
        <v>0</v>
      </c>
      <c r="CF103" s="10">
        <f t="shared" si="87"/>
        <v>0</v>
      </c>
    </row>
    <row r="104" spans="2:84" x14ac:dyDescent="0.25">
      <c r="B104" s="25">
        <f t="shared" si="73"/>
        <v>0.53125000000000033</v>
      </c>
      <c r="C104" s="272">
        <v>0</v>
      </c>
      <c r="D104" s="272">
        <v>0</v>
      </c>
      <c r="E104" s="272">
        <v>0</v>
      </c>
      <c r="F104" s="272">
        <v>0</v>
      </c>
      <c r="G104" s="272">
        <v>0</v>
      </c>
      <c r="H104" s="272">
        <v>0</v>
      </c>
      <c r="I104" s="272">
        <v>0</v>
      </c>
      <c r="J104" s="272">
        <v>0</v>
      </c>
      <c r="K104" s="277">
        <v>0</v>
      </c>
      <c r="L104" s="275">
        <f t="array" ref="L104">IF(ISBLANK(C104:K104),"",SUM(C104:K104))</f>
        <v>0</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0</v>
      </c>
      <c r="AB104" s="272">
        <v>0</v>
      </c>
      <c r="AC104" s="272">
        <v>0</v>
      </c>
      <c r="AD104" s="272">
        <v>0</v>
      </c>
      <c r="AE104" s="272">
        <v>0</v>
      </c>
      <c r="AF104" s="272">
        <v>0</v>
      </c>
      <c r="AG104" s="272">
        <v>0</v>
      </c>
      <c r="AH104" s="272">
        <v>0</v>
      </c>
      <c r="AI104" s="277">
        <v>0</v>
      </c>
      <c r="AJ104" s="275">
        <f t="array" ref="AJ104">IF(ISBLANK(AA104:AI104),"",SUM(AA104:AI104))</f>
        <v>0</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0</v>
      </c>
      <c r="BX104" s="4">
        <f t="shared" si="79"/>
        <v>0</v>
      </c>
      <c r="BY104" s="4">
        <f t="shared" si="80"/>
        <v>0</v>
      </c>
      <c r="BZ104" s="4">
        <f t="shared" si="81"/>
        <v>0</v>
      </c>
      <c r="CA104" s="4">
        <f t="shared" si="82"/>
        <v>0</v>
      </c>
      <c r="CB104" s="4">
        <f t="shared" si="83"/>
        <v>0</v>
      </c>
      <c r="CC104" s="4">
        <f t="shared" si="84"/>
        <v>0</v>
      </c>
      <c r="CD104" s="4">
        <f t="shared" si="85"/>
        <v>0</v>
      </c>
      <c r="CE104" s="4">
        <f t="shared" si="86"/>
        <v>0</v>
      </c>
      <c r="CF104" s="10">
        <f t="shared" si="87"/>
        <v>0</v>
      </c>
    </row>
    <row r="105" spans="2:84" x14ac:dyDescent="0.25">
      <c r="B105" s="25">
        <f t="shared" si="73"/>
        <v>0.54166666666666696</v>
      </c>
      <c r="C105" s="272">
        <v>0</v>
      </c>
      <c r="D105" s="272">
        <v>0</v>
      </c>
      <c r="E105" s="272">
        <v>0</v>
      </c>
      <c r="F105" s="272">
        <v>0</v>
      </c>
      <c r="G105" s="272">
        <v>0</v>
      </c>
      <c r="H105" s="272">
        <v>0</v>
      </c>
      <c r="I105" s="272">
        <v>0</v>
      </c>
      <c r="J105" s="272">
        <v>0</v>
      </c>
      <c r="K105" s="277">
        <v>0</v>
      </c>
      <c r="L105" s="275">
        <f t="array" ref="L105">IF(ISBLANK(C105:K105),"",SUM(C105:K105))</f>
        <v>0</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0</v>
      </c>
      <c r="AB105" s="272">
        <v>0</v>
      </c>
      <c r="AC105" s="272">
        <v>0</v>
      </c>
      <c r="AD105" s="272">
        <v>0</v>
      </c>
      <c r="AE105" s="272">
        <v>0</v>
      </c>
      <c r="AF105" s="272">
        <v>0</v>
      </c>
      <c r="AG105" s="272">
        <v>0</v>
      </c>
      <c r="AH105" s="272">
        <v>0</v>
      </c>
      <c r="AI105" s="277">
        <v>0</v>
      </c>
      <c r="AJ105" s="275">
        <f t="array" ref="AJ105">IF(ISBLANK(AA105:AI105),"",SUM(AA105:AI105))</f>
        <v>0</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0</v>
      </c>
      <c r="BX105" s="4">
        <f t="shared" si="79"/>
        <v>0</v>
      </c>
      <c r="BY105" s="4">
        <f t="shared" si="80"/>
        <v>0</v>
      </c>
      <c r="BZ105" s="4">
        <f t="shared" si="81"/>
        <v>0</v>
      </c>
      <c r="CA105" s="4">
        <f t="shared" si="82"/>
        <v>0</v>
      </c>
      <c r="CB105" s="4">
        <f t="shared" si="83"/>
        <v>0</v>
      </c>
      <c r="CC105" s="4">
        <f t="shared" si="84"/>
        <v>0</v>
      </c>
      <c r="CD105" s="4">
        <f t="shared" si="85"/>
        <v>0</v>
      </c>
      <c r="CE105" s="4">
        <f t="shared" si="86"/>
        <v>0</v>
      </c>
      <c r="CF105" s="10">
        <f t="shared" si="87"/>
        <v>0</v>
      </c>
    </row>
    <row r="106" spans="2:84" x14ac:dyDescent="0.25">
      <c r="B106" s="25">
        <f t="shared" si="73"/>
        <v>0.55208333333333359</v>
      </c>
      <c r="C106" s="272">
        <v>0</v>
      </c>
      <c r="D106" s="272">
        <v>1</v>
      </c>
      <c r="E106" s="272">
        <v>0</v>
      </c>
      <c r="F106" s="272">
        <v>0</v>
      </c>
      <c r="G106" s="272">
        <v>0</v>
      </c>
      <c r="H106" s="272">
        <v>0</v>
      </c>
      <c r="I106" s="272">
        <v>0</v>
      </c>
      <c r="J106" s="272">
        <v>0</v>
      </c>
      <c r="K106" s="277">
        <v>0</v>
      </c>
      <c r="L106" s="275">
        <f t="array" ref="L106">IF(ISBLANK(C106:K106),"",SUM(C106:K106))</f>
        <v>1</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0</v>
      </c>
      <c r="AB106" s="272">
        <v>0</v>
      </c>
      <c r="AC106" s="272">
        <v>0</v>
      </c>
      <c r="AD106" s="272">
        <v>0</v>
      </c>
      <c r="AE106" s="272">
        <v>0</v>
      </c>
      <c r="AF106" s="272">
        <v>0</v>
      </c>
      <c r="AG106" s="272">
        <v>0</v>
      </c>
      <c r="AH106" s="272">
        <v>0</v>
      </c>
      <c r="AI106" s="277">
        <v>0</v>
      </c>
      <c r="AJ106" s="275">
        <f t="array" ref="AJ106">IF(ISBLANK(AA106:AI106),"",SUM(AA106:AI106))</f>
        <v>0</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0</v>
      </c>
      <c r="BX106" s="4">
        <f t="shared" si="79"/>
        <v>1</v>
      </c>
      <c r="BY106" s="4">
        <f t="shared" si="80"/>
        <v>0</v>
      </c>
      <c r="BZ106" s="4">
        <f t="shared" si="81"/>
        <v>0</v>
      </c>
      <c r="CA106" s="4">
        <f t="shared" si="82"/>
        <v>0</v>
      </c>
      <c r="CB106" s="4">
        <f t="shared" si="83"/>
        <v>0</v>
      </c>
      <c r="CC106" s="4">
        <f t="shared" si="84"/>
        <v>0</v>
      </c>
      <c r="CD106" s="4">
        <f t="shared" si="85"/>
        <v>0</v>
      </c>
      <c r="CE106" s="4">
        <f t="shared" si="86"/>
        <v>0</v>
      </c>
      <c r="CF106" s="10">
        <f t="shared" si="87"/>
        <v>1</v>
      </c>
    </row>
    <row r="107" spans="2:84" x14ac:dyDescent="0.25">
      <c r="B107" s="25">
        <f t="shared" si="73"/>
        <v>0.56250000000000022</v>
      </c>
      <c r="C107" s="272">
        <v>0</v>
      </c>
      <c r="D107" s="272">
        <v>0</v>
      </c>
      <c r="E107" s="272">
        <v>0</v>
      </c>
      <c r="F107" s="272">
        <v>0</v>
      </c>
      <c r="G107" s="272">
        <v>0</v>
      </c>
      <c r="H107" s="272">
        <v>0</v>
      </c>
      <c r="I107" s="272">
        <v>0</v>
      </c>
      <c r="J107" s="272">
        <v>0</v>
      </c>
      <c r="K107" s="277">
        <v>0</v>
      </c>
      <c r="L107" s="275">
        <f t="array" ref="L107">IF(ISBLANK(C107:K107),"",SUM(C107:K107))</f>
        <v>0</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0</v>
      </c>
      <c r="AB107" s="272">
        <v>0</v>
      </c>
      <c r="AC107" s="272">
        <v>0</v>
      </c>
      <c r="AD107" s="272">
        <v>0</v>
      </c>
      <c r="AE107" s="272">
        <v>0</v>
      </c>
      <c r="AF107" s="272">
        <v>0</v>
      </c>
      <c r="AG107" s="272">
        <v>0</v>
      </c>
      <c r="AH107" s="272">
        <v>0</v>
      </c>
      <c r="AI107" s="277">
        <v>0</v>
      </c>
      <c r="AJ107" s="275">
        <f t="array" ref="AJ107">IF(ISBLANK(AA107:AI107),"",SUM(AA107:AI107))</f>
        <v>0</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0</v>
      </c>
      <c r="BX107" s="4">
        <f t="shared" si="79"/>
        <v>0</v>
      </c>
      <c r="BY107" s="4">
        <f t="shared" si="80"/>
        <v>0</v>
      </c>
      <c r="BZ107" s="4">
        <f t="shared" si="81"/>
        <v>0</v>
      </c>
      <c r="CA107" s="4">
        <f t="shared" si="82"/>
        <v>0</v>
      </c>
      <c r="CB107" s="4">
        <f t="shared" si="83"/>
        <v>0</v>
      </c>
      <c r="CC107" s="4">
        <f t="shared" si="84"/>
        <v>0</v>
      </c>
      <c r="CD107" s="4">
        <f t="shared" si="85"/>
        <v>0</v>
      </c>
      <c r="CE107" s="4">
        <f t="shared" si="86"/>
        <v>0</v>
      </c>
      <c r="CF107" s="10">
        <f t="shared" si="87"/>
        <v>0</v>
      </c>
    </row>
    <row r="108" spans="2:84" x14ac:dyDescent="0.25">
      <c r="B108" s="25">
        <f t="shared" si="73"/>
        <v>0.57291666666666685</v>
      </c>
      <c r="C108" s="272">
        <v>0</v>
      </c>
      <c r="D108" s="272">
        <v>0</v>
      </c>
      <c r="E108" s="272">
        <v>0</v>
      </c>
      <c r="F108" s="272">
        <v>0</v>
      </c>
      <c r="G108" s="272">
        <v>0</v>
      </c>
      <c r="H108" s="272">
        <v>0</v>
      </c>
      <c r="I108" s="272">
        <v>0</v>
      </c>
      <c r="J108" s="272">
        <v>0</v>
      </c>
      <c r="K108" s="277">
        <v>0</v>
      </c>
      <c r="L108" s="275">
        <f t="array" ref="L108">IF(ISBLANK(C108:K108),"",SUM(C108:K108))</f>
        <v>0</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0</v>
      </c>
      <c r="AB108" s="272">
        <v>0</v>
      </c>
      <c r="AC108" s="272">
        <v>0</v>
      </c>
      <c r="AD108" s="272">
        <v>0</v>
      </c>
      <c r="AE108" s="272">
        <v>0</v>
      </c>
      <c r="AF108" s="272">
        <v>0</v>
      </c>
      <c r="AG108" s="272">
        <v>0</v>
      </c>
      <c r="AH108" s="272">
        <v>0</v>
      </c>
      <c r="AI108" s="277">
        <v>0</v>
      </c>
      <c r="AJ108" s="275">
        <f t="array" ref="AJ108">IF(ISBLANK(AA108:AI108),"",SUM(AA108:AI108))</f>
        <v>0</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0</v>
      </c>
      <c r="BX108" s="4">
        <f t="shared" si="79"/>
        <v>0</v>
      </c>
      <c r="BY108" s="4">
        <f t="shared" si="80"/>
        <v>0</v>
      </c>
      <c r="BZ108" s="4">
        <f t="shared" si="81"/>
        <v>0</v>
      </c>
      <c r="CA108" s="4">
        <f t="shared" si="82"/>
        <v>0</v>
      </c>
      <c r="CB108" s="4">
        <f t="shared" si="83"/>
        <v>0</v>
      </c>
      <c r="CC108" s="4">
        <f t="shared" si="84"/>
        <v>0</v>
      </c>
      <c r="CD108" s="4">
        <f t="shared" si="85"/>
        <v>0</v>
      </c>
      <c r="CE108" s="4">
        <f t="shared" si="86"/>
        <v>0</v>
      </c>
      <c r="CF108" s="10">
        <f t="shared" si="87"/>
        <v>0</v>
      </c>
    </row>
    <row r="109" spans="2:84" x14ac:dyDescent="0.25">
      <c r="B109" s="25">
        <f t="shared" ref="B109:B128" si="90">B47</f>
        <v>0.58333333333333348</v>
      </c>
      <c r="C109" s="272">
        <v>0</v>
      </c>
      <c r="D109" s="272">
        <v>0</v>
      </c>
      <c r="E109" s="272">
        <v>0</v>
      </c>
      <c r="F109" s="272">
        <v>0</v>
      </c>
      <c r="G109" s="272">
        <v>0</v>
      </c>
      <c r="H109" s="272">
        <v>0</v>
      </c>
      <c r="I109" s="272">
        <v>0</v>
      </c>
      <c r="J109" s="272">
        <v>0</v>
      </c>
      <c r="K109" s="277">
        <v>0</v>
      </c>
      <c r="L109" s="275">
        <f t="array" ref="L109">IF(ISBLANK(C109:K109),"",SUM(C109:K109))</f>
        <v>0</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0</v>
      </c>
      <c r="AB109" s="272">
        <v>0</v>
      </c>
      <c r="AC109" s="272">
        <v>0</v>
      </c>
      <c r="AD109" s="272">
        <v>0</v>
      </c>
      <c r="AE109" s="272">
        <v>0</v>
      </c>
      <c r="AF109" s="272">
        <v>0</v>
      </c>
      <c r="AG109" s="272">
        <v>0</v>
      </c>
      <c r="AH109" s="272">
        <v>0</v>
      </c>
      <c r="AI109" s="277">
        <v>0</v>
      </c>
      <c r="AJ109" s="275">
        <f t="array" ref="AJ109">IF(ISBLANK(AA109:AI109),"",SUM(AA109:AI109))</f>
        <v>0</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0</v>
      </c>
      <c r="BX109" s="4">
        <f t="shared" si="79"/>
        <v>0</v>
      </c>
      <c r="BY109" s="4">
        <f t="shared" si="80"/>
        <v>0</v>
      </c>
      <c r="BZ109" s="4">
        <f t="shared" si="81"/>
        <v>0</v>
      </c>
      <c r="CA109" s="4">
        <f t="shared" si="82"/>
        <v>0</v>
      </c>
      <c r="CB109" s="4">
        <f t="shared" si="83"/>
        <v>0</v>
      </c>
      <c r="CC109" s="4">
        <f t="shared" si="84"/>
        <v>0</v>
      </c>
      <c r="CD109" s="4">
        <f t="shared" si="85"/>
        <v>0</v>
      </c>
      <c r="CE109" s="4">
        <f t="shared" si="86"/>
        <v>0</v>
      </c>
      <c r="CF109" s="10">
        <f t="shared" si="87"/>
        <v>0</v>
      </c>
    </row>
    <row r="110" spans="2:84" x14ac:dyDescent="0.25">
      <c r="B110" s="25">
        <f t="shared" si="90"/>
        <v>0.59375000000000011</v>
      </c>
      <c r="C110" s="272">
        <v>0</v>
      </c>
      <c r="D110" s="272">
        <v>0</v>
      </c>
      <c r="E110" s="272">
        <v>0</v>
      </c>
      <c r="F110" s="272">
        <v>0</v>
      </c>
      <c r="G110" s="272">
        <v>0</v>
      </c>
      <c r="H110" s="272">
        <v>0</v>
      </c>
      <c r="I110" s="272">
        <v>0</v>
      </c>
      <c r="J110" s="272">
        <v>0</v>
      </c>
      <c r="K110" s="277">
        <v>0</v>
      </c>
      <c r="L110" s="275">
        <f t="array" ref="L110">IF(ISBLANK(C110:K110),"",SUM(C110:K110))</f>
        <v>0</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0</v>
      </c>
      <c r="AB110" s="272">
        <v>0</v>
      </c>
      <c r="AC110" s="272">
        <v>0</v>
      </c>
      <c r="AD110" s="272">
        <v>0</v>
      </c>
      <c r="AE110" s="272">
        <v>0</v>
      </c>
      <c r="AF110" s="272">
        <v>0</v>
      </c>
      <c r="AG110" s="272">
        <v>0</v>
      </c>
      <c r="AH110" s="272">
        <v>0</v>
      </c>
      <c r="AI110" s="277">
        <v>0</v>
      </c>
      <c r="AJ110" s="275">
        <f t="array" ref="AJ110">IF(ISBLANK(AA110:AI110),"",SUM(AA110:AI110))</f>
        <v>0</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0</v>
      </c>
      <c r="BX110" s="4">
        <f t="shared" si="79"/>
        <v>0</v>
      </c>
      <c r="BY110" s="4">
        <f t="shared" si="80"/>
        <v>0</v>
      </c>
      <c r="BZ110" s="4">
        <f t="shared" si="81"/>
        <v>0</v>
      </c>
      <c r="CA110" s="4">
        <f t="shared" si="82"/>
        <v>0</v>
      </c>
      <c r="CB110" s="4">
        <f t="shared" si="83"/>
        <v>0</v>
      </c>
      <c r="CC110" s="4">
        <f t="shared" si="84"/>
        <v>0</v>
      </c>
      <c r="CD110" s="4">
        <f t="shared" si="85"/>
        <v>0</v>
      </c>
      <c r="CE110" s="4">
        <f t="shared" si="86"/>
        <v>0</v>
      </c>
      <c r="CF110" s="10">
        <f t="shared" si="87"/>
        <v>0</v>
      </c>
    </row>
    <row r="111" spans="2:84" x14ac:dyDescent="0.25">
      <c r="B111" s="25">
        <f t="shared" si="90"/>
        <v>0.60416666666666674</v>
      </c>
      <c r="C111" s="272">
        <v>0</v>
      </c>
      <c r="D111" s="272">
        <v>0</v>
      </c>
      <c r="E111" s="272">
        <v>0</v>
      </c>
      <c r="F111" s="272">
        <v>0</v>
      </c>
      <c r="G111" s="272">
        <v>0</v>
      </c>
      <c r="H111" s="272">
        <v>0</v>
      </c>
      <c r="I111" s="272">
        <v>0</v>
      </c>
      <c r="J111" s="272">
        <v>0</v>
      </c>
      <c r="K111" s="277">
        <v>0</v>
      </c>
      <c r="L111" s="275">
        <f t="array" ref="L111">IF(ISBLANK(C111:K111),"",SUM(C111:K111))</f>
        <v>0</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0</v>
      </c>
      <c r="AB111" s="272">
        <v>0</v>
      </c>
      <c r="AC111" s="272">
        <v>0</v>
      </c>
      <c r="AD111" s="272">
        <v>0</v>
      </c>
      <c r="AE111" s="272">
        <v>0</v>
      </c>
      <c r="AF111" s="272">
        <v>0</v>
      </c>
      <c r="AG111" s="272">
        <v>0</v>
      </c>
      <c r="AH111" s="272">
        <v>0</v>
      </c>
      <c r="AI111" s="277">
        <v>0</v>
      </c>
      <c r="AJ111" s="275">
        <f t="array" ref="AJ111">IF(ISBLANK(AA111:AI111),"",SUM(AA111:AI111))</f>
        <v>0</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0</v>
      </c>
      <c r="BX111" s="4">
        <f t="shared" si="79"/>
        <v>0</v>
      </c>
      <c r="BY111" s="4">
        <f t="shared" si="80"/>
        <v>0</v>
      </c>
      <c r="BZ111" s="4">
        <f t="shared" si="81"/>
        <v>0</v>
      </c>
      <c r="CA111" s="4">
        <f t="shared" si="82"/>
        <v>0</v>
      </c>
      <c r="CB111" s="4">
        <f t="shared" si="83"/>
        <v>0</v>
      </c>
      <c r="CC111" s="4">
        <f t="shared" si="84"/>
        <v>0</v>
      </c>
      <c r="CD111" s="4">
        <f t="shared" si="85"/>
        <v>0</v>
      </c>
      <c r="CE111" s="4">
        <f t="shared" si="86"/>
        <v>0</v>
      </c>
      <c r="CF111" s="10">
        <f t="shared" si="87"/>
        <v>0</v>
      </c>
    </row>
    <row r="112" spans="2:84" x14ac:dyDescent="0.25">
      <c r="B112" s="25">
        <f t="shared" si="90"/>
        <v>0.61458333333333337</v>
      </c>
      <c r="C112" s="272">
        <v>0</v>
      </c>
      <c r="D112" s="272">
        <v>0</v>
      </c>
      <c r="E112" s="272">
        <v>0</v>
      </c>
      <c r="F112" s="272">
        <v>0</v>
      </c>
      <c r="G112" s="272">
        <v>0</v>
      </c>
      <c r="H112" s="272">
        <v>0</v>
      </c>
      <c r="I112" s="272">
        <v>0</v>
      </c>
      <c r="J112" s="272">
        <v>0</v>
      </c>
      <c r="K112" s="277">
        <v>0</v>
      </c>
      <c r="L112" s="275">
        <f t="array" ref="L112">IF(ISBLANK(C112:K112),"",SUM(C112:K112))</f>
        <v>0</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0</v>
      </c>
      <c r="AB112" s="272">
        <v>0</v>
      </c>
      <c r="AC112" s="272">
        <v>0</v>
      </c>
      <c r="AD112" s="272">
        <v>0</v>
      </c>
      <c r="AE112" s="272">
        <v>0</v>
      </c>
      <c r="AF112" s="272">
        <v>0</v>
      </c>
      <c r="AG112" s="272">
        <v>0</v>
      </c>
      <c r="AH112" s="272">
        <v>0</v>
      </c>
      <c r="AI112" s="277">
        <v>0</v>
      </c>
      <c r="AJ112" s="275">
        <f t="array" ref="AJ112">IF(ISBLANK(AA112:AI112),"",SUM(AA112:AI112))</f>
        <v>0</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0</v>
      </c>
      <c r="BX112" s="4">
        <f t="shared" si="79"/>
        <v>0</v>
      </c>
      <c r="BY112" s="4">
        <f t="shared" si="80"/>
        <v>0</v>
      </c>
      <c r="BZ112" s="4">
        <f t="shared" si="81"/>
        <v>0</v>
      </c>
      <c r="CA112" s="4">
        <f t="shared" si="82"/>
        <v>0</v>
      </c>
      <c r="CB112" s="4">
        <f t="shared" si="83"/>
        <v>0</v>
      </c>
      <c r="CC112" s="4">
        <f t="shared" si="84"/>
        <v>0</v>
      </c>
      <c r="CD112" s="4">
        <f t="shared" si="85"/>
        <v>0</v>
      </c>
      <c r="CE112" s="4">
        <f t="shared" si="86"/>
        <v>0</v>
      </c>
      <c r="CF112" s="10">
        <f t="shared" si="87"/>
        <v>0</v>
      </c>
    </row>
    <row r="113" spans="2:84" x14ac:dyDescent="0.25">
      <c r="B113" s="25">
        <f t="shared" si="90"/>
        <v>0.625</v>
      </c>
      <c r="C113" s="272">
        <v>0</v>
      </c>
      <c r="D113" s="272">
        <v>0</v>
      </c>
      <c r="E113" s="272">
        <v>0</v>
      </c>
      <c r="F113" s="272">
        <v>0</v>
      </c>
      <c r="G113" s="272">
        <v>0</v>
      </c>
      <c r="H113" s="272">
        <v>0</v>
      </c>
      <c r="I113" s="272">
        <v>0</v>
      </c>
      <c r="J113" s="272">
        <v>0</v>
      </c>
      <c r="K113" s="277">
        <v>0</v>
      </c>
      <c r="L113" s="275">
        <f t="array" ref="L113">IF(ISBLANK(C113:K113),"",SUM(C113:K113))</f>
        <v>0</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0</v>
      </c>
      <c r="AB113" s="272">
        <v>0</v>
      </c>
      <c r="AC113" s="272">
        <v>0</v>
      </c>
      <c r="AD113" s="272">
        <v>0</v>
      </c>
      <c r="AE113" s="272">
        <v>0</v>
      </c>
      <c r="AF113" s="272">
        <v>0</v>
      </c>
      <c r="AG113" s="272">
        <v>0</v>
      </c>
      <c r="AH113" s="272">
        <v>0</v>
      </c>
      <c r="AI113" s="277">
        <v>0</v>
      </c>
      <c r="AJ113" s="275">
        <f t="array" ref="AJ113">IF(ISBLANK(AA113:AI113),"",SUM(AA113:AI113))</f>
        <v>0</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0</v>
      </c>
      <c r="BX113" s="4">
        <f t="shared" si="79"/>
        <v>0</v>
      </c>
      <c r="BY113" s="4">
        <f t="shared" si="80"/>
        <v>0</v>
      </c>
      <c r="BZ113" s="4">
        <f t="shared" si="81"/>
        <v>0</v>
      </c>
      <c r="CA113" s="4">
        <f t="shared" si="82"/>
        <v>0</v>
      </c>
      <c r="CB113" s="4">
        <f t="shared" si="83"/>
        <v>0</v>
      </c>
      <c r="CC113" s="4">
        <f t="shared" si="84"/>
        <v>0</v>
      </c>
      <c r="CD113" s="4">
        <f t="shared" si="85"/>
        <v>0</v>
      </c>
      <c r="CE113" s="4">
        <f t="shared" si="86"/>
        <v>0</v>
      </c>
      <c r="CF113" s="10">
        <f t="shared" si="87"/>
        <v>0</v>
      </c>
    </row>
    <row r="114" spans="2:84" x14ac:dyDescent="0.25">
      <c r="B114" s="25">
        <f t="shared" si="90"/>
        <v>0.63541666666666663</v>
      </c>
      <c r="C114" s="272">
        <v>0</v>
      </c>
      <c r="D114" s="272">
        <v>0</v>
      </c>
      <c r="E114" s="272">
        <v>0</v>
      </c>
      <c r="F114" s="272">
        <v>0</v>
      </c>
      <c r="G114" s="272">
        <v>0</v>
      </c>
      <c r="H114" s="272">
        <v>0</v>
      </c>
      <c r="I114" s="272">
        <v>0</v>
      </c>
      <c r="J114" s="272">
        <v>0</v>
      </c>
      <c r="K114" s="277">
        <v>0</v>
      </c>
      <c r="L114" s="275">
        <f t="array" ref="L114">IF(ISBLANK(C114:K114),"",SUM(C114:K114))</f>
        <v>0</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0</v>
      </c>
      <c r="AB114" s="272">
        <v>0</v>
      </c>
      <c r="AC114" s="272">
        <v>0</v>
      </c>
      <c r="AD114" s="272">
        <v>0</v>
      </c>
      <c r="AE114" s="272">
        <v>0</v>
      </c>
      <c r="AF114" s="272">
        <v>0</v>
      </c>
      <c r="AG114" s="272">
        <v>0</v>
      </c>
      <c r="AH114" s="272">
        <v>0</v>
      </c>
      <c r="AI114" s="277">
        <v>0</v>
      </c>
      <c r="AJ114" s="275">
        <f t="array" ref="AJ114">IF(ISBLANK(AA114:AI114),"",SUM(AA114:AI114))</f>
        <v>0</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0</v>
      </c>
      <c r="BX114" s="4">
        <f t="shared" si="79"/>
        <v>0</v>
      </c>
      <c r="BY114" s="4">
        <f t="shared" si="80"/>
        <v>0</v>
      </c>
      <c r="BZ114" s="4">
        <f t="shared" si="81"/>
        <v>0</v>
      </c>
      <c r="CA114" s="4">
        <f t="shared" si="82"/>
        <v>0</v>
      </c>
      <c r="CB114" s="4">
        <f t="shared" si="83"/>
        <v>0</v>
      </c>
      <c r="CC114" s="4">
        <f t="shared" si="84"/>
        <v>0</v>
      </c>
      <c r="CD114" s="4">
        <f t="shared" si="85"/>
        <v>0</v>
      </c>
      <c r="CE114" s="4">
        <f t="shared" si="86"/>
        <v>0</v>
      </c>
      <c r="CF114" s="10">
        <f t="shared" si="87"/>
        <v>0</v>
      </c>
    </row>
    <row r="115" spans="2:84" x14ac:dyDescent="0.25">
      <c r="B115" s="25">
        <f t="shared" si="90"/>
        <v>0.64583333333333326</v>
      </c>
      <c r="C115" s="272">
        <v>0</v>
      </c>
      <c r="D115" s="272">
        <v>0</v>
      </c>
      <c r="E115" s="272">
        <v>0</v>
      </c>
      <c r="F115" s="272">
        <v>0</v>
      </c>
      <c r="G115" s="272">
        <v>0</v>
      </c>
      <c r="H115" s="272">
        <v>0</v>
      </c>
      <c r="I115" s="272">
        <v>0</v>
      </c>
      <c r="J115" s="272">
        <v>0</v>
      </c>
      <c r="K115" s="277">
        <v>0</v>
      </c>
      <c r="L115" s="275">
        <f t="array" ref="L115">IF(ISBLANK(C115:K115),"",SUM(C115:K115))</f>
        <v>0</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0</v>
      </c>
      <c r="AB115" s="272">
        <v>0</v>
      </c>
      <c r="AC115" s="272">
        <v>0</v>
      </c>
      <c r="AD115" s="272">
        <v>0</v>
      </c>
      <c r="AE115" s="272">
        <v>0</v>
      </c>
      <c r="AF115" s="272">
        <v>0</v>
      </c>
      <c r="AG115" s="272">
        <v>0</v>
      </c>
      <c r="AH115" s="272">
        <v>0</v>
      </c>
      <c r="AI115" s="277">
        <v>0</v>
      </c>
      <c r="AJ115" s="275">
        <f t="array" ref="AJ115">IF(ISBLANK(AA115:AI115),"",SUM(AA115:AI115))</f>
        <v>0</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0</v>
      </c>
      <c r="BX115" s="4">
        <f t="shared" si="79"/>
        <v>0</v>
      </c>
      <c r="BY115" s="4">
        <f t="shared" si="80"/>
        <v>0</v>
      </c>
      <c r="BZ115" s="4">
        <f t="shared" si="81"/>
        <v>0</v>
      </c>
      <c r="CA115" s="4">
        <f t="shared" si="82"/>
        <v>0</v>
      </c>
      <c r="CB115" s="4">
        <f t="shared" si="83"/>
        <v>0</v>
      </c>
      <c r="CC115" s="4">
        <f t="shared" si="84"/>
        <v>0</v>
      </c>
      <c r="CD115" s="4">
        <f t="shared" si="85"/>
        <v>0</v>
      </c>
      <c r="CE115" s="4">
        <f t="shared" si="86"/>
        <v>0</v>
      </c>
      <c r="CF115" s="10">
        <f t="shared" si="87"/>
        <v>0</v>
      </c>
    </row>
    <row r="116" spans="2:84" x14ac:dyDescent="0.25">
      <c r="B116" s="25">
        <f t="shared" si="90"/>
        <v>0.65624999999999989</v>
      </c>
      <c r="C116" s="272">
        <v>1</v>
      </c>
      <c r="D116" s="272">
        <v>0</v>
      </c>
      <c r="E116" s="272">
        <v>0</v>
      </c>
      <c r="F116" s="272">
        <v>0</v>
      </c>
      <c r="G116" s="272">
        <v>0</v>
      </c>
      <c r="H116" s="272">
        <v>0</v>
      </c>
      <c r="I116" s="272">
        <v>0</v>
      </c>
      <c r="J116" s="272">
        <v>0</v>
      </c>
      <c r="K116" s="277">
        <v>0</v>
      </c>
      <c r="L116" s="275">
        <f t="array" ref="L116">IF(ISBLANK(C116:K116),"",SUM(C116:K116))</f>
        <v>1</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0</v>
      </c>
      <c r="AB116" s="272">
        <v>0</v>
      </c>
      <c r="AC116" s="272">
        <v>0</v>
      </c>
      <c r="AD116" s="272">
        <v>0</v>
      </c>
      <c r="AE116" s="272">
        <v>0</v>
      </c>
      <c r="AF116" s="272">
        <v>0</v>
      </c>
      <c r="AG116" s="272">
        <v>0</v>
      </c>
      <c r="AH116" s="272">
        <v>0</v>
      </c>
      <c r="AI116" s="277">
        <v>0</v>
      </c>
      <c r="AJ116" s="275">
        <f t="array" ref="AJ116">IF(ISBLANK(AA116:AI116),"",SUM(AA116:AI116))</f>
        <v>0</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v>
      </c>
      <c r="BX116" s="4">
        <f t="shared" si="79"/>
        <v>0</v>
      </c>
      <c r="BY116" s="4">
        <f t="shared" si="80"/>
        <v>0</v>
      </c>
      <c r="BZ116" s="4">
        <f t="shared" si="81"/>
        <v>0</v>
      </c>
      <c r="CA116" s="4">
        <f t="shared" si="82"/>
        <v>0</v>
      </c>
      <c r="CB116" s="4">
        <f t="shared" si="83"/>
        <v>0</v>
      </c>
      <c r="CC116" s="4">
        <f t="shared" si="84"/>
        <v>0</v>
      </c>
      <c r="CD116" s="4">
        <f t="shared" si="85"/>
        <v>0</v>
      </c>
      <c r="CE116" s="4">
        <f t="shared" si="86"/>
        <v>0</v>
      </c>
      <c r="CF116" s="10">
        <f t="shared" si="87"/>
        <v>1</v>
      </c>
    </row>
    <row r="117" spans="2:84" x14ac:dyDescent="0.25">
      <c r="B117" s="25">
        <f t="shared" si="90"/>
        <v>0.66666666666666652</v>
      </c>
      <c r="C117" s="272">
        <v>0</v>
      </c>
      <c r="D117" s="272">
        <v>0</v>
      </c>
      <c r="E117" s="272">
        <v>0</v>
      </c>
      <c r="F117" s="272">
        <v>0</v>
      </c>
      <c r="G117" s="272">
        <v>0</v>
      </c>
      <c r="H117" s="272">
        <v>0</v>
      </c>
      <c r="I117" s="272">
        <v>0</v>
      </c>
      <c r="J117" s="272">
        <v>0</v>
      </c>
      <c r="K117" s="277">
        <v>0</v>
      </c>
      <c r="L117" s="275">
        <f t="array" ref="L117">IF(ISBLANK(C117:K117),"",SUM(C117:K117))</f>
        <v>0</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0</v>
      </c>
      <c r="AB117" s="272">
        <v>0</v>
      </c>
      <c r="AC117" s="272">
        <v>0</v>
      </c>
      <c r="AD117" s="272">
        <v>0</v>
      </c>
      <c r="AE117" s="272">
        <v>0</v>
      </c>
      <c r="AF117" s="272">
        <v>0</v>
      </c>
      <c r="AG117" s="272">
        <v>0</v>
      </c>
      <c r="AH117" s="272">
        <v>0</v>
      </c>
      <c r="AI117" s="277">
        <v>0</v>
      </c>
      <c r="AJ117" s="275">
        <f t="array" ref="AJ117">IF(ISBLANK(AA117:AI117),"",SUM(AA117:AI117))</f>
        <v>0</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0</v>
      </c>
      <c r="BX117" s="4">
        <f t="shared" si="79"/>
        <v>0</v>
      </c>
      <c r="BY117" s="4">
        <f t="shared" si="80"/>
        <v>0</v>
      </c>
      <c r="BZ117" s="4">
        <f t="shared" si="81"/>
        <v>0</v>
      </c>
      <c r="CA117" s="4">
        <f t="shared" si="82"/>
        <v>0</v>
      </c>
      <c r="CB117" s="4">
        <f t="shared" si="83"/>
        <v>0</v>
      </c>
      <c r="CC117" s="4">
        <f t="shared" si="84"/>
        <v>0</v>
      </c>
      <c r="CD117" s="4">
        <f t="shared" si="85"/>
        <v>0</v>
      </c>
      <c r="CE117" s="4">
        <f t="shared" si="86"/>
        <v>0</v>
      </c>
      <c r="CF117" s="10">
        <f t="shared" si="87"/>
        <v>0</v>
      </c>
    </row>
    <row r="118" spans="2:84" x14ac:dyDescent="0.25">
      <c r="B118" s="25">
        <f t="shared" si="90"/>
        <v>0.67708333333333315</v>
      </c>
      <c r="C118" s="272">
        <v>0</v>
      </c>
      <c r="D118" s="272">
        <v>0</v>
      </c>
      <c r="E118" s="272">
        <v>0</v>
      </c>
      <c r="F118" s="272">
        <v>0</v>
      </c>
      <c r="G118" s="272">
        <v>0</v>
      </c>
      <c r="H118" s="272">
        <v>0</v>
      </c>
      <c r="I118" s="272">
        <v>0</v>
      </c>
      <c r="J118" s="272">
        <v>0</v>
      </c>
      <c r="K118" s="277">
        <v>0</v>
      </c>
      <c r="L118" s="275">
        <f t="array" ref="L118">IF(ISBLANK(C118:K118),"",SUM(C118:K118))</f>
        <v>0</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0</v>
      </c>
      <c r="AB118" s="272">
        <v>0</v>
      </c>
      <c r="AC118" s="272">
        <v>0</v>
      </c>
      <c r="AD118" s="272">
        <v>0</v>
      </c>
      <c r="AE118" s="272">
        <v>0</v>
      </c>
      <c r="AF118" s="272">
        <v>0</v>
      </c>
      <c r="AG118" s="272">
        <v>0</v>
      </c>
      <c r="AH118" s="272">
        <v>0</v>
      </c>
      <c r="AI118" s="277">
        <v>0</v>
      </c>
      <c r="AJ118" s="275">
        <f t="array" ref="AJ118">IF(ISBLANK(AA118:AI118),"",SUM(AA118:AI118))</f>
        <v>0</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0</v>
      </c>
      <c r="BX118" s="4">
        <f t="shared" si="79"/>
        <v>0</v>
      </c>
      <c r="BY118" s="4">
        <f t="shared" si="80"/>
        <v>0</v>
      </c>
      <c r="BZ118" s="4">
        <f t="shared" si="81"/>
        <v>0</v>
      </c>
      <c r="CA118" s="4">
        <f t="shared" si="82"/>
        <v>0</v>
      </c>
      <c r="CB118" s="4">
        <f t="shared" si="83"/>
        <v>0</v>
      </c>
      <c r="CC118" s="4">
        <f t="shared" si="84"/>
        <v>0</v>
      </c>
      <c r="CD118" s="4">
        <f t="shared" si="85"/>
        <v>0</v>
      </c>
      <c r="CE118" s="4">
        <f t="shared" si="86"/>
        <v>0</v>
      </c>
      <c r="CF118" s="10">
        <f t="shared" si="87"/>
        <v>0</v>
      </c>
    </row>
    <row r="119" spans="2:84" x14ac:dyDescent="0.25">
      <c r="B119" s="25">
        <f t="shared" si="90"/>
        <v>0.68749999999999978</v>
      </c>
      <c r="C119" s="272">
        <v>0</v>
      </c>
      <c r="D119" s="272">
        <v>0</v>
      </c>
      <c r="E119" s="272">
        <v>0</v>
      </c>
      <c r="F119" s="272">
        <v>0</v>
      </c>
      <c r="G119" s="272">
        <v>0</v>
      </c>
      <c r="H119" s="272">
        <v>0</v>
      </c>
      <c r="I119" s="272">
        <v>0</v>
      </c>
      <c r="J119" s="272">
        <v>0</v>
      </c>
      <c r="K119" s="277">
        <v>0</v>
      </c>
      <c r="L119" s="275">
        <f t="array" ref="L119">IF(ISBLANK(C119:K119),"",SUM(C119:K119))</f>
        <v>0</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0</v>
      </c>
      <c r="AB119" s="272">
        <v>0</v>
      </c>
      <c r="AC119" s="272">
        <v>0</v>
      </c>
      <c r="AD119" s="272">
        <v>0</v>
      </c>
      <c r="AE119" s="272">
        <v>0</v>
      </c>
      <c r="AF119" s="272">
        <v>0</v>
      </c>
      <c r="AG119" s="272">
        <v>0</v>
      </c>
      <c r="AH119" s="272">
        <v>0</v>
      </c>
      <c r="AI119" s="277">
        <v>0</v>
      </c>
      <c r="AJ119" s="275">
        <f t="array" ref="AJ119">IF(ISBLANK(AA119:AI119),"",SUM(AA119:AI119))</f>
        <v>0</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0</v>
      </c>
      <c r="BX119" s="4">
        <f t="shared" si="79"/>
        <v>0</v>
      </c>
      <c r="BY119" s="4">
        <f t="shared" si="80"/>
        <v>0</v>
      </c>
      <c r="BZ119" s="4">
        <f t="shared" si="81"/>
        <v>0</v>
      </c>
      <c r="CA119" s="4">
        <f t="shared" si="82"/>
        <v>0</v>
      </c>
      <c r="CB119" s="4">
        <f t="shared" si="83"/>
        <v>0</v>
      </c>
      <c r="CC119" s="4">
        <f t="shared" si="84"/>
        <v>0</v>
      </c>
      <c r="CD119" s="4">
        <f t="shared" si="85"/>
        <v>0</v>
      </c>
      <c r="CE119" s="4">
        <f t="shared" si="86"/>
        <v>0</v>
      </c>
      <c r="CF119" s="10">
        <f t="shared" si="87"/>
        <v>0</v>
      </c>
    </row>
    <row r="120" spans="2:84" x14ac:dyDescent="0.25">
      <c r="B120" s="25">
        <f t="shared" si="90"/>
        <v>0.69791666666666641</v>
      </c>
      <c r="C120" s="272">
        <v>0</v>
      </c>
      <c r="D120" s="272">
        <v>0</v>
      </c>
      <c r="E120" s="272">
        <v>0</v>
      </c>
      <c r="F120" s="272">
        <v>0</v>
      </c>
      <c r="G120" s="272">
        <v>0</v>
      </c>
      <c r="H120" s="272">
        <v>0</v>
      </c>
      <c r="I120" s="272">
        <v>0</v>
      </c>
      <c r="J120" s="272">
        <v>0</v>
      </c>
      <c r="K120" s="277">
        <v>0</v>
      </c>
      <c r="L120" s="275">
        <f t="array" ref="L120">IF(ISBLANK(C120:K120),"",SUM(C120:K120))</f>
        <v>0</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0</v>
      </c>
      <c r="AB120" s="272">
        <v>0</v>
      </c>
      <c r="AC120" s="272">
        <v>0</v>
      </c>
      <c r="AD120" s="272">
        <v>0</v>
      </c>
      <c r="AE120" s="272">
        <v>0</v>
      </c>
      <c r="AF120" s="272">
        <v>0</v>
      </c>
      <c r="AG120" s="272">
        <v>0</v>
      </c>
      <c r="AH120" s="272">
        <v>0</v>
      </c>
      <c r="AI120" s="277">
        <v>0</v>
      </c>
      <c r="AJ120" s="275">
        <f t="array" ref="AJ120">IF(ISBLANK(AA120:AI120),"",SUM(AA120:AI120))</f>
        <v>0</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0</v>
      </c>
      <c r="BX120" s="4">
        <f t="shared" si="79"/>
        <v>0</v>
      </c>
      <c r="BY120" s="4">
        <f t="shared" si="80"/>
        <v>0</v>
      </c>
      <c r="BZ120" s="4">
        <f t="shared" si="81"/>
        <v>0</v>
      </c>
      <c r="CA120" s="4">
        <f t="shared" si="82"/>
        <v>0</v>
      </c>
      <c r="CB120" s="4">
        <f t="shared" si="83"/>
        <v>0</v>
      </c>
      <c r="CC120" s="4">
        <f t="shared" si="84"/>
        <v>0</v>
      </c>
      <c r="CD120" s="4">
        <f t="shared" si="85"/>
        <v>0</v>
      </c>
      <c r="CE120" s="4">
        <f t="shared" si="86"/>
        <v>0</v>
      </c>
      <c r="CF120" s="10">
        <f t="shared" si="87"/>
        <v>0</v>
      </c>
    </row>
    <row r="121" spans="2:84" x14ac:dyDescent="0.25">
      <c r="B121" s="25">
        <f t="shared" si="90"/>
        <v>0.70833333333333304</v>
      </c>
      <c r="C121" s="272">
        <v>0</v>
      </c>
      <c r="D121" s="272">
        <v>0</v>
      </c>
      <c r="E121" s="272">
        <v>0</v>
      </c>
      <c r="F121" s="272">
        <v>0</v>
      </c>
      <c r="G121" s="272">
        <v>0</v>
      </c>
      <c r="H121" s="272">
        <v>0</v>
      </c>
      <c r="I121" s="272">
        <v>0</v>
      </c>
      <c r="J121" s="272">
        <v>0</v>
      </c>
      <c r="K121" s="277">
        <v>0</v>
      </c>
      <c r="L121" s="275">
        <f t="array" ref="L121">IF(ISBLANK(C121:K121),"",SUM(C121:K121))</f>
        <v>0</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0</v>
      </c>
      <c r="AB121" s="272">
        <v>0</v>
      </c>
      <c r="AC121" s="272">
        <v>0</v>
      </c>
      <c r="AD121" s="272">
        <v>0</v>
      </c>
      <c r="AE121" s="272">
        <v>0</v>
      </c>
      <c r="AF121" s="272">
        <v>0</v>
      </c>
      <c r="AG121" s="272">
        <v>0</v>
      </c>
      <c r="AH121" s="272">
        <v>0</v>
      </c>
      <c r="AI121" s="277">
        <v>0</v>
      </c>
      <c r="AJ121" s="275">
        <f t="array" ref="AJ121">IF(ISBLANK(AA121:AI121),"",SUM(AA121:AI121))</f>
        <v>0</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0</v>
      </c>
      <c r="BX121" s="4">
        <f t="shared" si="79"/>
        <v>0</v>
      </c>
      <c r="BY121" s="4">
        <f t="shared" si="80"/>
        <v>0</v>
      </c>
      <c r="BZ121" s="4">
        <f t="shared" si="81"/>
        <v>0</v>
      </c>
      <c r="CA121" s="4">
        <f t="shared" si="82"/>
        <v>0</v>
      </c>
      <c r="CB121" s="4">
        <f t="shared" si="83"/>
        <v>0</v>
      </c>
      <c r="CC121" s="4">
        <f t="shared" si="84"/>
        <v>0</v>
      </c>
      <c r="CD121" s="4">
        <f t="shared" si="85"/>
        <v>0</v>
      </c>
      <c r="CE121" s="4">
        <f t="shared" si="86"/>
        <v>0</v>
      </c>
      <c r="CF121" s="10">
        <f t="shared" si="87"/>
        <v>0</v>
      </c>
    </row>
    <row r="122" spans="2:84" x14ac:dyDescent="0.25">
      <c r="B122" s="25">
        <f t="shared" si="90"/>
        <v>0.71874999999999967</v>
      </c>
      <c r="C122" s="272">
        <v>0</v>
      </c>
      <c r="D122" s="272">
        <v>0</v>
      </c>
      <c r="E122" s="272">
        <v>0</v>
      </c>
      <c r="F122" s="272">
        <v>0</v>
      </c>
      <c r="G122" s="272">
        <v>0</v>
      </c>
      <c r="H122" s="272">
        <v>0</v>
      </c>
      <c r="I122" s="272">
        <v>0</v>
      </c>
      <c r="J122" s="272">
        <v>0</v>
      </c>
      <c r="K122" s="277">
        <v>0</v>
      </c>
      <c r="L122" s="275">
        <f t="array" ref="L122">IF(ISBLANK(C122:K122),"",SUM(C122:K122))</f>
        <v>0</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0</v>
      </c>
      <c r="AB122" s="272">
        <v>0</v>
      </c>
      <c r="AC122" s="272">
        <v>0</v>
      </c>
      <c r="AD122" s="272">
        <v>0</v>
      </c>
      <c r="AE122" s="272">
        <v>0</v>
      </c>
      <c r="AF122" s="272">
        <v>0</v>
      </c>
      <c r="AG122" s="272">
        <v>0</v>
      </c>
      <c r="AH122" s="272">
        <v>0</v>
      </c>
      <c r="AI122" s="277">
        <v>0</v>
      </c>
      <c r="AJ122" s="275">
        <f t="array" ref="AJ122">IF(ISBLANK(AA122:AI122),"",SUM(AA122:AI122))</f>
        <v>0</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0</v>
      </c>
      <c r="BX122" s="4">
        <f t="shared" si="79"/>
        <v>0</v>
      </c>
      <c r="BY122" s="4">
        <f t="shared" si="80"/>
        <v>0</v>
      </c>
      <c r="BZ122" s="4">
        <f t="shared" si="81"/>
        <v>0</v>
      </c>
      <c r="CA122" s="4">
        <f t="shared" si="82"/>
        <v>0</v>
      </c>
      <c r="CB122" s="4">
        <f t="shared" si="83"/>
        <v>0</v>
      </c>
      <c r="CC122" s="4">
        <f t="shared" si="84"/>
        <v>0</v>
      </c>
      <c r="CD122" s="4">
        <f t="shared" si="85"/>
        <v>0</v>
      </c>
      <c r="CE122" s="4">
        <f t="shared" si="86"/>
        <v>0</v>
      </c>
      <c r="CF122" s="10">
        <f t="shared" si="87"/>
        <v>0</v>
      </c>
    </row>
    <row r="123" spans="2:84" x14ac:dyDescent="0.25">
      <c r="B123" s="25">
        <f t="shared" si="90"/>
        <v>0.7291666666666663</v>
      </c>
      <c r="C123" s="272">
        <v>0</v>
      </c>
      <c r="D123" s="272">
        <v>0</v>
      </c>
      <c r="E123" s="272">
        <v>0</v>
      </c>
      <c r="F123" s="272">
        <v>0</v>
      </c>
      <c r="G123" s="272">
        <v>0</v>
      </c>
      <c r="H123" s="272">
        <v>0</v>
      </c>
      <c r="I123" s="272">
        <v>0</v>
      </c>
      <c r="J123" s="272">
        <v>0</v>
      </c>
      <c r="K123" s="277">
        <v>0</v>
      </c>
      <c r="L123" s="275">
        <f t="array" ref="L123">IF(ISBLANK(C123:K123),"",SUM(C123:K123))</f>
        <v>0</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0</v>
      </c>
      <c r="AB123" s="272">
        <v>0</v>
      </c>
      <c r="AC123" s="272">
        <v>0</v>
      </c>
      <c r="AD123" s="272">
        <v>0</v>
      </c>
      <c r="AE123" s="272">
        <v>0</v>
      </c>
      <c r="AF123" s="272">
        <v>0</v>
      </c>
      <c r="AG123" s="272">
        <v>0</v>
      </c>
      <c r="AH123" s="272">
        <v>0</v>
      </c>
      <c r="AI123" s="277">
        <v>0</v>
      </c>
      <c r="AJ123" s="275">
        <f t="array" ref="AJ123">IF(ISBLANK(AA123:AI123),"",SUM(AA123:AI123))</f>
        <v>0</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0</v>
      </c>
      <c r="BX123" s="4">
        <f t="shared" si="79"/>
        <v>0</v>
      </c>
      <c r="BY123" s="4">
        <f t="shared" si="80"/>
        <v>0</v>
      </c>
      <c r="BZ123" s="4">
        <f t="shared" si="81"/>
        <v>0</v>
      </c>
      <c r="CA123" s="4">
        <f t="shared" si="82"/>
        <v>0</v>
      </c>
      <c r="CB123" s="4">
        <f t="shared" si="83"/>
        <v>0</v>
      </c>
      <c r="CC123" s="4">
        <f t="shared" si="84"/>
        <v>0</v>
      </c>
      <c r="CD123" s="4">
        <f t="shared" si="85"/>
        <v>0</v>
      </c>
      <c r="CE123" s="4">
        <f t="shared" si="86"/>
        <v>0</v>
      </c>
      <c r="CF123" s="10">
        <f t="shared" si="87"/>
        <v>0</v>
      </c>
    </row>
    <row r="124" spans="2:84" x14ac:dyDescent="0.25">
      <c r="B124" s="25">
        <f t="shared" si="90"/>
        <v>0.73958333333333293</v>
      </c>
      <c r="C124" s="272">
        <v>0</v>
      </c>
      <c r="D124" s="272">
        <v>0</v>
      </c>
      <c r="E124" s="272">
        <v>0</v>
      </c>
      <c r="F124" s="272">
        <v>0</v>
      </c>
      <c r="G124" s="272">
        <v>0</v>
      </c>
      <c r="H124" s="272">
        <v>0</v>
      </c>
      <c r="I124" s="272">
        <v>0</v>
      </c>
      <c r="J124" s="272">
        <v>0</v>
      </c>
      <c r="K124" s="277">
        <v>0</v>
      </c>
      <c r="L124" s="275">
        <f t="array" ref="L124">IF(ISBLANK(C124:K124),"",SUM(C124:K124))</f>
        <v>0</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0</v>
      </c>
      <c r="AB124" s="272">
        <v>0</v>
      </c>
      <c r="AC124" s="272">
        <v>0</v>
      </c>
      <c r="AD124" s="272">
        <v>0</v>
      </c>
      <c r="AE124" s="272">
        <v>0</v>
      </c>
      <c r="AF124" s="272">
        <v>0</v>
      </c>
      <c r="AG124" s="272">
        <v>0</v>
      </c>
      <c r="AH124" s="272">
        <v>0</v>
      </c>
      <c r="AI124" s="277">
        <v>0</v>
      </c>
      <c r="AJ124" s="275">
        <f t="array" ref="AJ124">IF(ISBLANK(AA124:AI124),"",SUM(AA124:AI124))</f>
        <v>0</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0</v>
      </c>
      <c r="BX124" s="4">
        <f t="shared" si="79"/>
        <v>0</v>
      </c>
      <c r="BY124" s="4">
        <f t="shared" si="80"/>
        <v>0</v>
      </c>
      <c r="BZ124" s="4">
        <f t="shared" si="81"/>
        <v>0</v>
      </c>
      <c r="CA124" s="4">
        <f t="shared" si="82"/>
        <v>0</v>
      </c>
      <c r="CB124" s="4">
        <f t="shared" si="83"/>
        <v>0</v>
      </c>
      <c r="CC124" s="4">
        <f t="shared" si="84"/>
        <v>0</v>
      </c>
      <c r="CD124" s="4">
        <f t="shared" si="85"/>
        <v>0</v>
      </c>
      <c r="CE124" s="4">
        <f t="shared" si="86"/>
        <v>0</v>
      </c>
      <c r="CF124" s="10">
        <f t="shared" si="87"/>
        <v>0</v>
      </c>
    </row>
    <row r="125" spans="2:84" x14ac:dyDescent="0.25">
      <c r="B125" s="25">
        <f t="shared" si="90"/>
        <v>0.74999999999999956</v>
      </c>
      <c r="C125" s="272">
        <v>0</v>
      </c>
      <c r="D125" s="272">
        <v>0</v>
      </c>
      <c r="E125" s="272">
        <v>0</v>
      </c>
      <c r="F125" s="272">
        <v>0</v>
      </c>
      <c r="G125" s="272">
        <v>0</v>
      </c>
      <c r="H125" s="272">
        <v>0</v>
      </c>
      <c r="I125" s="272">
        <v>0</v>
      </c>
      <c r="J125" s="272">
        <v>0</v>
      </c>
      <c r="K125" s="277">
        <v>0</v>
      </c>
      <c r="L125" s="275">
        <f t="array" ref="L125">IF(ISBLANK(C125:K125),"",SUM(C125:K125))</f>
        <v>0</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0</v>
      </c>
      <c r="AB125" s="272">
        <v>0</v>
      </c>
      <c r="AC125" s="272">
        <v>0</v>
      </c>
      <c r="AD125" s="272">
        <v>0</v>
      </c>
      <c r="AE125" s="272">
        <v>0</v>
      </c>
      <c r="AF125" s="272">
        <v>0</v>
      </c>
      <c r="AG125" s="272">
        <v>0</v>
      </c>
      <c r="AH125" s="272">
        <v>0</v>
      </c>
      <c r="AI125" s="277">
        <v>0</v>
      </c>
      <c r="AJ125" s="275">
        <f t="array" ref="AJ125">IF(ISBLANK(AA125:AI125),"",SUM(AA125:AI125))</f>
        <v>0</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0</v>
      </c>
      <c r="BX125" s="4">
        <f t="shared" si="79"/>
        <v>0</v>
      </c>
      <c r="BY125" s="4">
        <f t="shared" si="80"/>
        <v>0</v>
      </c>
      <c r="BZ125" s="4">
        <f t="shared" si="81"/>
        <v>0</v>
      </c>
      <c r="CA125" s="4">
        <f t="shared" si="82"/>
        <v>0</v>
      </c>
      <c r="CB125" s="4">
        <f t="shared" si="83"/>
        <v>0</v>
      </c>
      <c r="CC125" s="4">
        <f t="shared" si="84"/>
        <v>0</v>
      </c>
      <c r="CD125" s="4">
        <f t="shared" si="85"/>
        <v>0</v>
      </c>
      <c r="CE125" s="4">
        <f t="shared" si="86"/>
        <v>0</v>
      </c>
      <c r="CF125" s="10">
        <f>IF(BW125="","",SUM(BW125:CE125))</f>
        <v>0</v>
      </c>
    </row>
    <row r="126" spans="2:84" x14ac:dyDescent="0.25">
      <c r="B126" s="25">
        <f t="shared" si="90"/>
        <v>0.76041666666666619</v>
      </c>
      <c r="C126" s="272">
        <v>0</v>
      </c>
      <c r="D126" s="272">
        <v>0</v>
      </c>
      <c r="E126" s="272">
        <v>0</v>
      </c>
      <c r="F126" s="272">
        <v>0</v>
      </c>
      <c r="G126" s="272">
        <v>0</v>
      </c>
      <c r="H126" s="272">
        <v>0</v>
      </c>
      <c r="I126" s="272">
        <v>0</v>
      </c>
      <c r="J126" s="272">
        <v>1</v>
      </c>
      <c r="K126" s="277">
        <v>0</v>
      </c>
      <c r="L126" s="275">
        <f t="array" ref="L126">IF(ISBLANK(C126:K126),"",SUM(C126:K126))</f>
        <v>1</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0</v>
      </c>
      <c r="AB126" s="272">
        <v>0</v>
      </c>
      <c r="AC126" s="272">
        <v>0</v>
      </c>
      <c r="AD126" s="272">
        <v>0</v>
      </c>
      <c r="AE126" s="272">
        <v>0</v>
      </c>
      <c r="AF126" s="272">
        <v>0</v>
      </c>
      <c r="AG126" s="272">
        <v>0</v>
      </c>
      <c r="AH126" s="272">
        <v>0</v>
      </c>
      <c r="AI126" s="277">
        <v>0</v>
      </c>
      <c r="AJ126" s="275">
        <f t="array" ref="AJ126">IF(ISBLANK(AA126:AI126),"",SUM(AA126:AI126))</f>
        <v>0</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0</v>
      </c>
      <c r="BX126" s="4">
        <f t="shared" si="79"/>
        <v>0</v>
      </c>
      <c r="BY126" s="4">
        <f t="shared" si="80"/>
        <v>0</v>
      </c>
      <c r="BZ126" s="4">
        <f t="shared" si="81"/>
        <v>0</v>
      </c>
      <c r="CA126" s="4">
        <f t="shared" si="82"/>
        <v>0</v>
      </c>
      <c r="CB126" s="4">
        <f t="shared" si="83"/>
        <v>0</v>
      </c>
      <c r="CC126" s="4">
        <f t="shared" si="84"/>
        <v>0</v>
      </c>
      <c r="CD126" s="4">
        <f t="shared" si="85"/>
        <v>1</v>
      </c>
      <c r="CE126" s="4">
        <f t="shared" si="86"/>
        <v>0</v>
      </c>
      <c r="CF126" s="10">
        <f t="shared" ref="CF126:CF128" si="94">IF(BW126="","",SUM(BW126:CE126))</f>
        <v>1</v>
      </c>
    </row>
    <row r="127" spans="2:84" x14ac:dyDescent="0.25">
      <c r="B127" s="25">
        <f t="shared" si="90"/>
        <v>0.77083333333333282</v>
      </c>
      <c r="C127" s="272">
        <v>0</v>
      </c>
      <c r="D127" s="272">
        <v>0</v>
      </c>
      <c r="E127" s="272">
        <v>0</v>
      </c>
      <c r="F127" s="272">
        <v>0</v>
      </c>
      <c r="G127" s="272">
        <v>0</v>
      </c>
      <c r="H127" s="272">
        <v>0</v>
      </c>
      <c r="I127" s="272">
        <v>0</v>
      </c>
      <c r="J127" s="272">
        <v>0</v>
      </c>
      <c r="K127" s="277">
        <v>0</v>
      </c>
      <c r="L127" s="275">
        <f t="array" ref="L127">IF(ISBLANK(C127:K127),"",SUM(C127:K127))</f>
        <v>0</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0</v>
      </c>
      <c r="AB127" s="272">
        <v>0</v>
      </c>
      <c r="AC127" s="272">
        <v>0</v>
      </c>
      <c r="AD127" s="272">
        <v>0</v>
      </c>
      <c r="AE127" s="272">
        <v>0</v>
      </c>
      <c r="AF127" s="272">
        <v>0</v>
      </c>
      <c r="AG127" s="272">
        <v>0</v>
      </c>
      <c r="AH127" s="272">
        <v>0</v>
      </c>
      <c r="AI127" s="277">
        <v>0</v>
      </c>
      <c r="AJ127" s="275">
        <f t="array" ref="AJ127">IF(ISBLANK(AA127:AI127),"",SUM(AA127:AI127))</f>
        <v>0</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0</v>
      </c>
      <c r="BX127" s="4">
        <f t="shared" si="79"/>
        <v>0</v>
      </c>
      <c r="BY127" s="4">
        <f t="shared" si="80"/>
        <v>0</v>
      </c>
      <c r="BZ127" s="4">
        <f t="shared" si="81"/>
        <v>0</v>
      </c>
      <c r="CA127" s="4">
        <f t="shared" si="82"/>
        <v>0</v>
      </c>
      <c r="CB127" s="4">
        <f t="shared" si="83"/>
        <v>0</v>
      </c>
      <c r="CC127" s="4">
        <f t="shared" si="84"/>
        <v>0</v>
      </c>
      <c r="CD127" s="4">
        <f t="shared" si="85"/>
        <v>0</v>
      </c>
      <c r="CE127" s="4">
        <f t="shared" si="86"/>
        <v>0</v>
      </c>
      <c r="CF127" s="10">
        <f t="shared" si="94"/>
        <v>0</v>
      </c>
    </row>
    <row r="128" spans="2:84" x14ac:dyDescent="0.25">
      <c r="B128" s="25">
        <f t="shared" si="90"/>
        <v>0.78124999999999944</v>
      </c>
      <c r="C128" s="274">
        <v>0</v>
      </c>
      <c r="D128" s="274">
        <v>0</v>
      </c>
      <c r="E128" s="274">
        <v>0</v>
      </c>
      <c r="F128" s="274">
        <v>0</v>
      </c>
      <c r="G128" s="274">
        <v>0</v>
      </c>
      <c r="H128" s="274">
        <v>0</v>
      </c>
      <c r="I128" s="274">
        <v>0</v>
      </c>
      <c r="J128" s="274">
        <v>0</v>
      </c>
      <c r="K128" s="278">
        <v>0</v>
      </c>
      <c r="L128" s="275">
        <f t="array" ref="L128">IF(ISBLANK(C128:K128),"",SUM(C128:K128))</f>
        <v>0</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0</v>
      </c>
      <c r="AB128" s="274">
        <v>0</v>
      </c>
      <c r="AC128" s="274">
        <v>0</v>
      </c>
      <c r="AD128" s="274">
        <v>0</v>
      </c>
      <c r="AE128" s="274">
        <v>0</v>
      </c>
      <c r="AF128" s="274">
        <v>0</v>
      </c>
      <c r="AG128" s="274">
        <v>0</v>
      </c>
      <c r="AH128" s="274">
        <v>0</v>
      </c>
      <c r="AI128" s="278">
        <v>0</v>
      </c>
      <c r="AJ128" s="275">
        <f t="array" ref="AJ128">IF(ISBLANK(AA128:AI128),"",SUM(AA128:AI128))</f>
        <v>0</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0</v>
      </c>
      <c r="BX128" s="4">
        <f t="shared" si="79"/>
        <v>0</v>
      </c>
      <c r="BY128" s="4">
        <f t="shared" si="80"/>
        <v>0</v>
      </c>
      <c r="BZ128" s="4">
        <f t="shared" si="81"/>
        <v>0</v>
      </c>
      <c r="CA128" s="4">
        <f t="shared" si="82"/>
        <v>0</v>
      </c>
      <c r="CB128" s="4">
        <f t="shared" si="83"/>
        <v>0</v>
      </c>
      <c r="CC128" s="4">
        <f t="shared" si="84"/>
        <v>0</v>
      </c>
      <c r="CD128" s="4">
        <f t="shared" si="85"/>
        <v>0</v>
      </c>
      <c r="CE128" s="4">
        <f t="shared" si="86"/>
        <v>0</v>
      </c>
      <c r="CF128" s="10">
        <f t="shared" si="94"/>
        <v>0</v>
      </c>
    </row>
    <row r="129" spans="2:84" x14ac:dyDescent="0.25">
      <c r="B129" s="26" t="s">
        <v>19</v>
      </c>
      <c r="C129" s="275">
        <f t="shared" ref="C129:L129" si="95">SUM(C77:C128)</f>
        <v>3</v>
      </c>
      <c r="D129" s="275">
        <f t="shared" si="95"/>
        <v>1</v>
      </c>
      <c r="E129" s="275">
        <f t="shared" si="95"/>
        <v>0</v>
      </c>
      <c r="F129" s="275">
        <f t="shared" si="95"/>
        <v>2</v>
      </c>
      <c r="G129" s="275">
        <f t="shared" si="95"/>
        <v>0</v>
      </c>
      <c r="H129" s="275">
        <f t="shared" si="95"/>
        <v>0</v>
      </c>
      <c r="I129" s="275">
        <f t="shared" si="95"/>
        <v>0</v>
      </c>
      <c r="J129" s="275">
        <f t="shared" si="95"/>
        <v>1</v>
      </c>
      <c r="K129" s="275">
        <f t="shared" si="95"/>
        <v>1</v>
      </c>
      <c r="L129" s="276">
        <f t="shared" si="95"/>
        <v>8</v>
      </c>
      <c r="N129" s="26" t="s">
        <v>19</v>
      </c>
      <c r="O129" s="275">
        <f t="shared" ref="O129:X129" si="96">SUM(O77:O128)</f>
        <v>0</v>
      </c>
      <c r="P129" s="275">
        <f t="shared" si="96"/>
        <v>0</v>
      </c>
      <c r="Q129" s="275">
        <f t="shared" si="96"/>
        <v>0</v>
      </c>
      <c r="R129" s="275">
        <f t="shared" si="96"/>
        <v>0</v>
      </c>
      <c r="S129" s="275">
        <f t="shared" si="96"/>
        <v>0</v>
      </c>
      <c r="T129" s="275">
        <f t="shared" si="96"/>
        <v>0</v>
      </c>
      <c r="U129" s="275">
        <f t="shared" si="96"/>
        <v>0</v>
      </c>
      <c r="V129" s="275">
        <f t="shared" si="96"/>
        <v>0</v>
      </c>
      <c r="W129" s="275">
        <f t="shared" si="96"/>
        <v>0</v>
      </c>
      <c r="X129" s="276">
        <f t="shared" si="96"/>
        <v>0</v>
      </c>
      <c r="Z129" s="26" t="s">
        <v>19</v>
      </c>
      <c r="AA129" s="275">
        <f t="shared" ref="AA129:AJ129" si="97">SUM(AA77:AA128)</f>
        <v>0</v>
      </c>
      <c r="AB129" s="275">
        <f t="shared" si="97"/>
        <v>0</v>
      </c>
      <c r="AC129" s="275">
        <f t="shared" si="97"/>
        <v>0</v>
      </c>
      <c r="AD129" s="275">
        <f t="shared" si="97"/>
        <v>0</v>
      </c>
      <c r="AE129" s="275">
        <f t="shared" si="97"/>
        <v>0</v>
      </c>
      <c r="AF129" s="275">
        <f t="shared" si="97"/>
        <v>0</v>
      </c>
      <c r="AG129" s="275">
        <f t="shared" si="97"/>
        <v>0</v>
      </c>
      <c r="AH129" s="275">
        <f t="shared" si="97"/>
        <v>0</v>
      </c>
      <c r="AI129" s="275">
        <f t="shared" si="97"/>
        <v>0</v>
      </c>
      <c r="AJ129" s="276">
        <f t="shared" si="97"/>
        <v>0</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3</v>
      </c>
      <c r="BX129" s="10">
        <f t="shared" si="101"/>
        <v>1</v>
      </c>
      <c r="BY129" s="10">
        <f t="shared" si="101"/>
        <v>0</v>
      </c>
      <c r="BZ129" s="10">
        <f t="shared" si="101"/>
        <v>2</v>
      </c>
      <c r="CA129" s="10">
        <f t="shared" si="101"/>
        <v>0</v>
      </c>
      <c r="CB129" s="10">
        <f t="shared" si="101"/>
        <v>0</v>
      </c>
      <c r="CC129" s="10">
        <f t="shared" si="101"/>
        <v>0</v>
      </c>
      <c r="CD129" s="10">
        <f t="shared" si="101"/>
        <v>1</v>
      </c>
      <c r="CE129" s="10">
        <f t="shared" si="101"/>
        <v>1</v>
      </c>
      <c r="CF129" s="13">
        <f t="shared" si="101"/>
        <v>8</v>
      </c>
    </row>
    <row r="133" spans="2:84" ht="31.5" x14ac:dyDescent="0.5">
      <c r="C133" s="31" t="str">
        <f>"ORIGIN: "&amp;config!C16&amp;" ("&amp;config!F16&amp;")"</f>
        <v>ORIGIN: B1018 Burnham Rd (south)</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B1018 Burnham Rd to B1018 The Street</v>
      </c>
      <c r="D136" s="224"/>
      <c r="E136" s="224"/>
      <c r="F136" s="224"/>
      <c r="G136" s="224"/>
      <c r="H136" s="224"/>
      <c r="I136" s="224"/>
      <c r="J136" s="224"/>
      <c r="K136" s="224"/>
      <c r="L136" s="224"/>
      <c r="O136" s="224" t="str">
        <f>IF(config!C15&lt;&gt;"",config!C16&amp;" to "&amp;config!C15,"")</f>
        <v>B1018 Burnham Rd to Steeple Rd</v>
      </c>
      <c r="P136" s="224"/>
      <c r="Q136" s="224"/>
      <c r="R136" s="224"/>
      <c r="S136" s="224"/>
      <c r="T136" s="224"/>
      <c r="U136" s="224"/>
      <c r="V136" s="224"/>
      <c r="W136" s="224"/>
      <c r="X136" s="224"/>
      <c r="Z136" s="30"/>
      <c r="AA136" s="224" t="str">
        <f>IF(config!C16&lt;&gt;"",config!C16&amp;" to "&amp;config!C16,"")</f>
        <v>B1018 Burnham Rd to B1018 Burnham Rd</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B1018 Burnham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75</v>
      </c>
      <c r="D139" s="272">
        <v>10</v>
      </c>
      <c r="E139" s="272">
        <v>22</v>
      </c>
      <c r="F139" s="272">
        <v>1</v>
      </c>
      <c r="G139" s="272">
        <v>1</v>
      </c>
      <c r="H139" s="272">
        <v>0</v>
      </c>
      <c r="I139" s="272">
        <v>1</v>
      </c>
      <c r="J139" s="272">
        <v>0</v>
      </c>
      <c r="K139" s="277">
        <v>0</v>
      </c>
      <c r="L139" s="275">
        <f t="array" ref="L139">IF(ISBLANK(C139:K139),"",SUM(C139:K139))</f>
        <v>110</v>
      </c>
      <c r="N139" s="25">
        <f t="shared" ref="N139:N190" si="117">N77</f>
        <v>0.25</v>
      </c>
      <c r="O139" s="272">
        <v>0</v>
      </c>
      <c r="P139" s="272">
        <v>0</v>
      </c>
      <c r="Q139" s="272">
        <v>0</v>
      </c>
      <c r="R139" s="272">
        <v>0</v>
      </c>
      <c r="S139" s="272">
        <v>0</v>
      </c>
      <c r="T139" s="272">
        <v>0</v>
      </c>
      <c r="U139" s="272">
        <v>0</v>
      </c>
      <c r="V139" s="272">
        <v>0</v>
      </c>
      <c r="W139" s="277">
        <v>0</v>
      </c>
      <c r="X139" s="275">
        <f t="array" ref="X139">IF(ISBLANK(O139:W139),"",SUM(O139:W139))</f>
        <v>0</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75</v>
      </c>
      <c r="BX139" s="4">
        <f t="shared" ref="BX139:BX190" si="122">SUM(D139,P139,AB139,AN139,AZ139,BL139)</f>
        <v>10</v>
      </c>
      <c r="BY139" s="4">
        <f t="shared" ref="BY139:BY190" si="123">SUM(E139,Q139,AC139,AO139,BA139,BM139)</f>
        <v>22</v>
      </c>
      <c r="BZ139" s="4">
        <f t="shared" ref="BZ139:BZ190" si="124">SUM(F139,R139,AD139,AP139,BB139,BN139)</f>
        <v>1</v>
      </c>
      <c r="CA139" s="4">
        <f t="shared" ref="CA139:CA190" si="125">SUM(G139,S139,AE139,AQ139,BC139,BO139)</f>
        <v>1</v>
      </c>
      <c r="CB139" s="4">
        <f t="shared" ref="CB139:CB190" si="126">SUM(H139,T139,AF139,AR139,BD139,BP139)</f>
        <v>0</v>
      </c>
      <c r="CC139" s="4">
        <f t="shared" ref="CC139:CC190" si="127">SUM(I139,U139,AG139,AS139,BE139,BQ139)</f>
        <v>1</v>
      </c>
      <c r="CD139" s="4">
        <f t="shared" ref="CD139:CD190" si="128">SUM(J139,V139,AH139,AT139,BF139,BR139)</f>
        <v>0</v>
      </c>
      <c r="CE139" s="4">
        <f t="shared" ref="CE139:CE190" si="129">SUM(K139,W139,AI139,AU139,BG139,BS139)</f>
        <v>0</v>
      </c>
      <c r="CF139" s="10">
        <f t="shared" ref="CF139:CF186" si="130">IF(BW139="","",SUM(BW139:CE139))</f>
        <v>110</v>
      </c>
    </row>
    <row r="140" spans="2:84" x14ac:dyDescent="0.25">
      <c r="B140" s="25">
        <f t="shared" si="116"/>
        <v>0.26041666666666669</v>
      </c>
      <c r="C140" s="272">
        <v>92</v>
      </c>
      <c r="D140" s="272">
        <v>9</v>
      </c>
      <c r="E140" s="272">
        <v>19</v>
      </c>
      <c r="F140" s="272">
        <v>3</v>
      </c>
      <c r="G140" s="272">
        <v>4</v>
      </c>
      <c r="H140" s="272">
        <v>2</v>
      </c>
      <c r="I140" s="272">
        <v>0</v>
      </c>
      <c r="J140" s="272">
        <v>0</v>
      </c>
      <c r="K140" s="277">
        <v>0</v>
      </c>
      <c r="L140" s="275">
        <f t="array" ref="L140">IF(ISBLANK(C140:K140),"",SUM(C140:K140))</f>
        <v>129</v>
      </c>
      <c r="N140" s="25">
        <f t="shared" si="117"/>
        <v>0.26041666666666669</v>
      </c>
      <c r="O140" s="272">
        <v>0</v>
      </c>
      <c r="P140" s="272">
        <v>0</v>
      </c>
      <c r="Q140" s="272">
        <v>0</v>
      </c>
      <c r="R140" s="272">
        <v>0</v>
      </c>
      <c r="S140" s="272">
        <v>0</v>
      </c>
      <c r="T140" s="272">
        <v>0</v>
      </c>
      <c r="U140" s="272">
        <v>0</v>
      </c>
      <c r="V140" s="272">
        <v>0</v>
      </c>
      <c r="W140" s="277">
        <v>0</v>
      </c>
      <c r="X140" s="275">
        <f t="array" ref="X140">IF(ISBLANK(O140:W140),"",SUM(O140:W140))</f>
        <v>0</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92</v>
      </c>
      <c r="BX140" s="4">
        <f t="shared" si="122"/>
        <v>9</v>
      </c>
      <c r="BY140" s="4">
        <f t="shared" si="123"/>
        <v>19</v>
      </c>
      <c r="BZ140" s="4">
        <f t="shared" si="124"/>
        <v>3</v>
      </c>
      <c r="CA140" s="4">
        <f t="shared" si="125"/>
        <v>4</v>
      </c>
      <c r="CB140" s="4">
        <f t="shared" si="126"/>
        <v>2</v>
      </c>
      <c r="CC140" s="4">
        <f t="shared" si="127"/>
        <v>0</v>
      </c>
      <c r="CD140" s="4">
        <f t="shared" si="128"/>
        <v>0</v>
      </c>
      <c r="CE140" s="4">
        <f t="shared" si="129"/>
        <v>0</v>
      </c>
      <c r="CF140" s="10">
        <f t="shared" si="130"/>
        <v>129</v>
      </c>
    </row>
    <row r="141" spans="2:84" x14ac:dyDescent="0.25">
      <c r="B141" s="25">
        <f t="shared" si="116"/>
        <v>0.27083333333333337</v>
      </c>
      <c r="C141" s="272">
        <v>115</v>
      </c>
      <c r="D141" s="272">
        <v>10</v>
      </c>
      <c r="E141" s="272">
        <v>16</v>
      </c>
      <c r="F141" s="272">
        <v>1</v>
      </c>
      <c r="G141" s="272">
        <v>1</v>
      </c>
      <c r="H141" s="272">
        <v>0</v>
      </c>
      <c r="I141" s="272">
        <v>0</v>
      </c>
      <c r="J141" s="272">
        <v>1</v>
      </c>
      <c r="K141" s="277">
        <v>0</v>
      </c>
      <c r="L141" s="275">
        <f t="array" ref="L141">IF(ISBLANK(C141:K141),"",SUM(C141:K141))</f>
        <v>144</v>
      </c>
      <c r="N141" s="25">
        <f t="shared" si="117"/>
        <v>0.27083333333333337</v>
      </c>
      <c r="O141" s="272">
        <v>0</v>
      </c>
      <c r="P141" s="272">
        <v>0</v>
      </c>
      <c r="Q141" s="272">
        <v>0</v>
      </c>
      <c r="R141" s="272">
        <v>0</v>
      </c>
      <c r="S141" s="272">
        <v>0</v>
      </c>
      <c r="T141" s="272">
        <v>0</v>
      </c>
      <c r="U141" s="272">
        <v>0</v>
      </c>
      <c r="V141" s="272">
        <v>0</v>
      </c>
      <c r="W141" s="277">
        <v>0</v>
      </c>
      <c r="X141" s="275">
        <f t="array" ref="X141">IF(ISBLANK(O141:W141),"",SUM(O141:W141))</f>
        <v>0</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115</v>
      </c>
      <c r="BX141" s="4">
        <f t="shared" si="122"/>
        <v>10</v>
      </c>
      <c r="BY141" s="4">
        <f t="shared" si="123"/>
        <v>16</v>
      </c>
      <c r="BZ141" s="4">
        <f t="shared" si="124"/>
        <v>1</v>
      </c>
      <c r="CA141" s="4">
        <f t="shared" si="125"/>
        <v>1</v>
      </c>
      <c r="CB141" s="4">
        <f t="shared" si="126"/>
        <v>0</v>
      </c>
      <c r="CC141" s="4">
        <f t="shared" si="127"/>
        <v>0</v>
      </c>
      <c r="CD141" s="4">
        <f t="shared" si="128"/>
        <v>1</v>
      </c>
      <c r="CE141" s="4">
        <f t="shared" si="129"/>
        <v>0</v>
      </c>
      <c r="CF141" s="10">
        <f t="shared" si="130"/>
        <v>144</v>
      </c>
    </row>
    <row r="142" spans="2:84" x14ac:dyDescent="0.25">
      <c r="B142" s="25">
        <f t="shared" si="116"/>
        <v>0.28125000000000006</v>
      </c>
      <c r="C142" s="272">
        <v>127</v>
      </c>
      <c r="D142" s="272">
        <v>12</v>
      </c>
      <c r="E142" s="272">
        <v>17</v>
      </c>
      <c r="F142" s="272">
        <v>4</v>
      </c>
      <c r="G142" s="272">
        <v>3</v>
      </c>
      <c r="H142" s="272">
        <v>0</v>
      </c>
      <c r="I142" s="272">
        <v>2</v>
      </c>
      <c r="J142" s="272">
        <v>0</v>
      </c>
      <c r="K142" s="277">
        <v>0</v>
      </c>
      <c r="L142" s="275">
        <f t="array" ref="L142">IF(ISBLANK(C142:K142),"",SUM(C142:K142))</f>
        <v>165</v>
      </c>
      <c r="N142" s="25">
        <f t="shared" si="117"/>
        <v>0.28125000000000006</v>
      </c>
      <c r="O142" s="272">
        <v>0</v>
      </c>
      <c r="P142" s="272">
        <v>0</v>
      </c>
      <c r="Q142" s="272">
        <v>0</v>
      </c>
      <c r="R142" s="272">
        <v>0</v>
      </c>
      <c r="S142" s="272">
        <v>0</v>
      </c>
      <c r="T142" s="272">
        <v>0</v>
      </c>
      <c r="U142" s="272">
        <v>0</v>
      </c>
      <c r="V142" s="272">
        <v>0</v>
      </c>
      <c r="W142" s="277">
        <v>0</v>
      </c>
      <c r="X142" s="275">
        <f t="array" ref="X142">IF(ISBLANK(O142:W142),"",SUM(O142:W142))</f>
        <v>0</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127</v>
      </c>
      <c r="BX142" s="4">
        <f t="shared" si="122"/>
        <v>12</v>
      </c>
      <c r="BY142" s="4">
        <f t="shared" si="123"/>
        <v>17</v>
      </c>
      <c r="BZ142" s="4">
        <f t="shared" si="124"/>
        <v>4</v>
      </c>
      <c r="CA142" s="4">
        <f t="shared" si="125"/>
        <v>3</v>
      </c>
      <c r="CB142" s="4">
        <f t="shared" si="126"/>
        <v>0</v>
      </c>
      <c r="CC142" s="4">
        <f t="shared" si="127"/>
        <v>2</v>
      </c>
      <c r="CD142" s="4">
        <f t="shared" si="128"/>
        <v>0</v>
      </c>
      <c r="CE142" s="4">
        <f t="shared" si="129"/>
        <v>0</v>
      </c>
      <c r="CF142" s="10">
        <f t="shared" si="130"/>
        <v>165</v>
      </c>
    </row>
    <row r="143" spans="2:84" x14ac:dyDescent="0.25">
      <c r="B143" s="25">
        <f t="shared" si="116"/>
        <v>0.29166666666666674</v>
      </c>
      <c r="C143" s="272">
        <v>117</v>
      </c>
      <c r="D143" s="272">
        <v>13</v>
      </c>
      <c r="E143" s="272">
        <v>16</v>
      </c>
      <c r="F143" s="272">
        <v>1</v>
      </c>
      <c r="G143" s="272">
        <v>2</v>
      </c>
      <c r="H143" s="272">
        <v>2</v>
      </c>
      <c r="I143" s="272">
        <v>0</v>
      </c>
      <c r="J143" s="272">
        <v>1</v>
      </c>
      <c r="K143" s="277">
        <v>0</v>
      </c>
      <c r="L143" s="275">
        <f t="array" ref="L143">IF(ISBLANK(C143:K143),"",SUM(C143:K143))</f>
        <v>152</v>
      </c>
      <c r="N143" s="25">
        <f t="shared" si="117"/>
        <v>0.29166666666666674</v>
      </c>
      <c r="O143" s="272">
        <v>0</v>
      </c>
      <c r="P143" s="272">
        <v>0</v>
      </c>
      <c r="Q143" s="272">
        <v>0</v>
      </c>
      <c r="R143" s="272">
        <v>0</v>
      </c>
      <c r="S143" s="272">
        <v>0</v>
      </c>
      <c r="T143" s="272">
        <v>0</v>
      </c>
      <c r="U143" s="272">
        <v>0</v>
      </c>
      <c r="V143" s="272">
        <v>0</v>
      </c>
      <c r="W143" s="277">
        <v>0</v>
      </c>
      <c r="X143" s="275">
        <f t="array" ref="X143">IF(ISBLANK(O143:W143),"",SUM(O143:W143))</f>
        <v>0</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117</v>
      </c>
      <c r="BX143" s="4">
        <f t="shared" si="122"/>
        <v>13</v>
      </c>
      <c r="BY143" s="4">
        <f t="shared" si="123"/>
        <v>16</v>
      </c>
      <c r="BZ143" s="4">
        <f t="shared" si="124"/>
        <v>1</v>
      </c>
      <c r="CA143" s="4">
        <f t="shared" si="125"/>
        <v>2</v>
      </c>
      <c r="CB143" s="4">
        <f t="shared" si="126"/>
        <v>2</v>
      </c>
      <c r="CC143" s="4">
        <f t="shared" si="127"/>
        <v>0</v>
      </c>
      <c r="CD143" s="4">
        <f t="shared" si="128"/>
        <v>1</v>
      </c>
      <c r="CE143" s="4">
        <f t="shared" si="129"/>
        <v>0</v>
      </c>
      <c r="CF143" s="10">
        <f t="shared" si="130"/>
        <v>152</v>
      </c>
    </row>
    <row r="144" spans="2:84" x14ac:dyDescent="0.25">
      <c r="B144" s="25">
        <f t="shared" si="116"/>
        <v>0.30208333333333343</v>
      </c>
      <c r="C144" s="272">
        <v>157</v>
      </c>
      <c r="D144" s="272">
        <v>14</v>
      </c>
      <c r="E144" s="272">
        <v>15</v>
      </c>
      <c r="F144" s="272">
        <v>1</v>
      </c>
      <c r="G144" s="272">
        <v>4</v>
      </c>
      <c r="H144" s="272">
        <v>3</v>
      </c>
      <c r="I144" s="272">
        <v>1</v>
      </c>
      <c r="J144" s="272">
        <v>1</v>
      </c>
      <c r="K144" s="277">
        <v>0</v>
      </c>
      <c r="L144" s="275">
        <f t="array" ref="L144">IF(ISBLANK(C144:K144),"",SUM(C144:K144))</f>
        <v>196</v>
      </c>
      <c r="N144" s="25">
        <f t="shared" si="117"/>
        <v>0.30208333333333343</v>
      </c>
      <c r="O144" s="272">
        <v>0</v>
      </c>
      <c r="P144" s="272">
        <v>0</v>
      </c>
      <c r="Q144" s="272">
        <v>0</v>
      </c>
      <c r="R144" s="272">
        <v>0</v>
      </c>
      <c r="S144" s="272">
        <v>0</v>
      </c>
      <c r="T144" s="272">
        <v>0</v>
      </c>
      <c r="U144" s="272">
        <v>0</v>
      </c>
      <c r="V144" s="272">
        <v>0</v>
      </c>
      <c r="W144" s="277">
        <v>0</v>
      </c>
      <c r="X144" s="275">
        <f t="array" ref="X144">IF(ISBLANK(O144:W144),"",SUM(O144:W144))</f>
        <v>0</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157</v>
      </c>
      <c r="BX144" s="4">
        <f t="shared" si="122"/>
        <v>14</v>
      </c>
      <c r="BY144" s="4">
        <f t="shared" si="123"/>
        <v>15</v>
      </c>
      <c r="BZ144" s="4">
        <f t="shared" si="124"/>
        <v>1</v>
      </c>
      <c r="CA144" s="4">
        <f t="shared" si="125"/>
        <v>4</v>
      </c>
      <c r="CB144" s="4">
        <f t="shared" si="126"/>
        <v>3</v>
      </c>
      <c r="CC144" s="4">
        <f t="shared" si="127"/>
        <v>1</v>
      </c>
      <c r="CD144" s="4">
        <f t="shared" si="128"/>
        <v>1</v>
      </c>
      <c r="CE144" s="4">
        <f t="shared" si="129"/>
        <v>0</v>
      </c>
      <c r="CF144" s="10">
        <f t="shared" si="130"/>
        <v>196</v>
      </c>
    </row>
    <row r="145" spans="2:84" x14ac:dyDescent="0.25">
      <c r="B145" s="25">
        <f t="shared" si="116"/>
        <v>0.31250000000000011</v>
      </c>
      <c r="C145" s="272">
        <v>147</v>
      </c>
      <c r="D145" s="272">
        <v>7</v>
      </c>
      <c r="E145" s="272">
        <v>27</v>
      </c>
      <c r="F145" s="272">
        <v>2</v>
      </c>
      <c r="G145" s="272">
        <v>2</v>
      </c>
      <c r="H145" s="272">
        <v>1</v>
      </c>
      <c r="I145" s="272">
        <v>3</v>
      </c>
      <c r="J145" s="272">
        <v>2</v>
      </c>
      <c r="K145" s="277">
        <v>0</v>
      </c>
      <c r="L145" s="275">
        <f t="array" ref="L145">IF(ISBLANK(C145:K145),"",SUM(C145:K145))</f>
        <v>191</v>
      </c>
      <c r="N145" s="25">
        <f t="shared" si="117"/>
        <v>0.31250000000000011</v>
      </c>
      <c r="O145" s="272">
        <v>0</v>
      </c>
      <c r="P145" s="272">
        <v>0</v>
      </c>
      <c r="Q145" s="272">
        <v>0</v>
      </c>
      <c r="R145" s="272">
        <v>0</v>
      </c>
      <c r="S145" s="272">
        <v>0</v>
      </c>
      <c r="T145" s="272">
        <v>0</v>
      </c>
      <c r="U145" s="272">
        <v>0</v>
      </c>
      <c r="V145" s="272">
        <v>0</v>
      </c>
      <c r="W145" s="277">
        <v>0</v>
      </c>
      <c r="X145" s="275">
        <f t="array" ref="X145">IF(ISBLANK(O145:W145),"",SUM(O145:W145))</f>
        <v>0</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147</v>
      </c>
      <c r="BX145" s="4">
        <f t="shared" si="122"/>
        <v>7</v>
      </c>
      <c r="BY145" s="4">
        <f t="shared" si="123"/>
        <v>27</v>
      </c>
      <c r="BZ145" s="4">
        <f t="shared" si="124"/>
        <v>2</v>
      </c>
      <c r="CA145" s="4">
        <f t="shared" si="125"/>
        <v>2</v>
      </c>
      <c r="CB145" s="4">
        <f t="shared" si="126"/>
        <v>1</v>
      </c>
      <c r="CC145" s="4">
        <f t="shared" si="127"/>
        <v>3</v>
      </c>
      <c r="CD145" s="4">
        <f t="shared" si="128"/>
        <v>2</v>
      </c>
      <c r="CE145" s="4">
        <f t="shared" si="129"/>
        <v>0</v>
      </c>
      <c r="CF145" s="10">
        <f t="shared" si="130"/>
        <v>191</v>
      </c>
    </row>
    <row r="146" spans="2:84" x14ac:dyDescent="0.25">
      <c r="B146" s="25">
        <f t="shared" si="116"/>
        <v>0.3229166666666668</v>
      </c>
      <c r="C146" s="272">
        <v>137</v>
      </c>
      <c r="D146" s="272">
        <v>6</v>
      </c>
      <c r="E146" s="272">
        <v>16</v>
      </c>
      <c r="F146" s="272">
        <v>1</v>
      </c>
      <c r="G146" s="272">
        <v>5</v>
      </c>
      <c r="H146" s="272">
        <v>1</v>
      </c>
      <c r="I146" s="272">
        <v>3</v>
      </c>
      <c r="J146" s="272">
        <v>1</v>
      </c>
      <c r="K146" s="277">
        <v>0</v>
      </c>
      <c r="L146" s="275">
        <f t="array" ref="L146">IF(ISBLANK(C146:K146),"",SUM(C146:K146))</f>
        <v>170</v>
      </c>
      <c r="N146" s="25">
        <f t="shared" si="117"/>
        <v>0.3229166666666668</v>
      </c>
      <c r="O146" s="272">
        <v>0</v>
      </c>
      <c r="P146" s="272">
        <v>0</v>
      </c>
      <c r="Q146" s="272">
        <v>0</v>
      </c>
      <c r="R146" s="272">
        <v>0</v>
      </c>
      <c r="S146" s="272">
        <v>0</v>
      </c>
      <c r="T146" s="272">
        <v>0</v>
      </c>
      <c r="U146" s="272">
        <v>0</v>
      </c>
      <c r="V146" s="272">
        <v>0</v>
      </c>
      <c r="W146" s="277">
        <v>0</v>
      </c>
      <c r="X146" s="275">
        <f t="array" ref="X146">IF(ISBLANK(O146:W146),"",SUM(O146:W146))</f>
        <v>0</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137</v>
      </c>
      <c r="BX146" s="4">
        <f t="shared" si="122"/>
        <v>6</v>
      </c>
      <c r="BY146" s="4">
        <f t="shared" si="123"/>
        <v>16</v>
      </c>
      <c r="BZ146" s="4">
        <f t="shared" si="124"/>
        <v>1</v>
      </c>
      <c r="CA146" s="4">
        <f t="shared" si="125"/>
        <v>5</v>
      </c>
      <c r="CB146" s="4">
        <f t="shared" si="126"/>
        <v>1</v>
      </c>
      <c r="CC146" s="4">
        <f t="shared" si="127"/>
        <v>3</v>
      </c>
      <c r="CD146" s="4">
        <f t="shared" si="128"/>
        <v>1</v>
      </c>
      <c r="CE146" s="4">
        <f t="shared" si="129"/>
        <v>0</v>
      </c>
      <c r="CF146" s="10">
        <f t="shared" si="130"/>
        <v>170</v>
      </c>
    </row>
    <row r="147" spans="2:84" x14ac:dyDescent="0.25">
      <c r="B147" s="25">
        <f t="shared" si="116"/>
        <v>0.33333333333333348</v>
      </c>
      <c r="C147" s="272">
        <v>164</v>
      </c>
      <c r="D147" s="272">
        <v>10</v>
      </c>
      <c r="E147" s="272">
        <v>15</v>
      </c>
      <c r="F147" s="272">
        <v>0</v>
      </c>
      <c r="G147" s="272">
        <v>2</v>
      </c>
      <c r="H147" s="272">
        <v>2</v>
      </c>
      <c r="I147" s="272">
        <v>0</v>
      </c>
      <c r="J147" s="272">
        <v>3</v>
      </c>
      <c r="K147" s="277">
        <v>0</v>
      </c>
      <c r="L147" s="275">
        <f t="array" ref="L147">IF(ISBLANK(C147:K147),"",SUM(C147:K147))</f>
        <v>196</v>
      </c>
      <c r="N147" s="25">
        <f t="shared" si="117"/>
        <v>0.33333333333333348</v>
      </c>
      <c r="O147" s="272">
        <v>0</v>
      </c>
      <c r="P147" s="272">
        <v>0</v>
      </c>
      <c r="Q147" s="272">
        <v>0</v>
      </c>
      <c r="R147" s="272">
        <v>0</v>
      </c>
      <c r="S147" s="272">
        <v>0</v>
      </c>
      <c r="T147" s="272">
        <v>0</v>
      </c>
      <c r="U147" s="272">
        <v>0</v>
      </c>
      <c r="V147" s="272">
        <v>0</v>
      </c>
      <c r="W147" s="277">
        <v>0</v>
      </c>
      <c r="X147" s="275">
        <f t="array" ref="X147">IF(ISBLANK(O147:W147),"",SUM(O147:W147))</f>
        <v>0</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164</v>
      </c>
      <c r="BX147" s="4">
        <f t="shared" si="122"/>
        <v>10</v>
      </c>
      <c r="BY147" s="4">
        <f t="shared" si="123"/>
        <v>15</v>
      </c>
      <c r="BZ147" s="4">
        <f t="shared" si="124"/>
        <v>0</v>
      </c>
      <c r="CA147" s="4">
        <f t="shared" si="125"/>
        <v>2</v>
      </c>
      <c r="CB147" s="4">
        <f t="shared" si="126"/>
        <v>2</v>
      </c>
      <c r="CC147" s="4">
        <f t="shared" si="127"/>
        <v>0</v>
      </c>
      <c r="CD147" s="4">
        <f t="shared" si="128"/>
        <v>3</v>
      </c>
      <c r="CE147" s="4">
        <f t="shared" si="129"/>
        <v>0</v>
      </c>
      <c r="CF147" s="10">
        <f t="shared" si="130"/>
        <v>196</v>
      </c>
    </row>
    <row r="148" spans="2:84" x14ac:dyDescent="0.25">
      <c r="B148" s="25">
        <f t="shared" si="116"/>
        <v>0.34375000000000017</v>
      </c>
      <c r="C148" s="272">
        <v>164</v>
      </c>
      <c r="D148" s="272">
        <v>7</v>
      </c>
      <c r="E148" s="272">
        <v>15</v>
      </c>
      <c r="F148" s="272">
        <v>1</v>
      </c>
      <c r="G148" s="272">
        <v>1</v>
      </c>
      <c r="H148" s="272">
        <v>3</v>
      </c>
      <c r="I148" s="272">
        <v>3</v>
      </c>
      <c r="J148" s="272">
        <v>3</v>
      </c>
      <c r="K148" s="277">
        <v>1</v>
      </c>
      <c r="L148" s="275">
        <f t="array" ref="L148">IF(ISBLANK(C148:K148),"",SUM(C148:K148))</f>
        <v>198</v>
      </c>
      <c r="N148" s="25">
        <f t="shared" si="117"/>
        <v>0.34375000000000017</v>
      </c>
      <c r="O148" s="272">
        <v>0</v>
      </c>
      <c r="P148" s="272">
        <v>0</v>
      </c>
      <c r="Q148" s="272">
        <v>0</v>
      </c>
      <c r="R148" s="272">
        <v>0</v>
      </c>
      <c r="S148" s="272">
        <v>0</v>
      </c>
      <c r="T148" s="272">
        <v>0</v>
      </c>
      <c r="U148" s="272">
        <v>0</v>
      </c>
      <c r="V148" s="272">
        <v>0</v>
      </c>
      <c r="W148" s="277">
        <v>0</v>
      </c>
      <c r="X148" s="275">
        <f t="array" ref="X148">IF(ISBLANK(O148:W148),"",SUM(O148:W148))</f>
        <v>0</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164</v>
      </c>
      <c r="BX148" s="4">
        <f t="shared" si="122"/>
        <v>7</v>
      </c>
      <c r="BY148" s="4">
        <f t="shared" si="123"/>
        <v>15</v>
      </c>
      <c r="BZ148" s="4">
        <f t="shared" si="124"/>
        <v>1</v>
      </c>
      <c r="CA148" s="4">
        <f t="shared" si="125"/>
        <v>1</v>
      </c>
      <c r="CB148" s="4">
        <f t="shared" si="126"/>
        <v>3</v>
      </c>
      <c r="CC148" s="4">
        <f t="shared" si="127"/>
        <v>3</v>
      </c>
      <c r="CD148" s="4">
        <f t="shared" si="128"/>
        <v>3</v>
      </c>
      <c r="CE148" s="4">
        <f t="shared" si="129"/>
        <v>1</v>
      </c>
      <c r="CF148" s="10">
        <f t="shared" si="130"/>
        <v>198</v>
      </c>
    </row>
    <row r="149" spans="2:84" x14ac:dyDescent="0.25">
      <c r="B149" s="25">
        <f t="shared" si="116"/>
        <v>0.35416666666666685</v>
      </c>
      <c r="C149" s="272">
        <v>142</v>
      </c>
      <c r="D149" s="272">
        <v>5</v>
      </c>
      <c r="E149" s="272">
        <v>16</v>
      </c>
      <c r="F149" s="272">
        <v>1</v>
      </c>
      <c r="G149" s="272">
        <v>2</v>
      </c>
      <c r="H149" s="272">
        <v>2</v>
      </c>
      <c r="I149" s="272">
        <v>0</v>
      </c>
      <c r="J149" s="272">
        <v>2</v>
      </c>
      <c r="K149" s="277">
        <v>0</v>
      </c>
      <c r="L149" s="275">
        <f t="array" ref="L149">IF(ISBLANK(C149:K149),"",SUM(C149:K149))</f>
        <v>170</v>
      </c>
      <c r="N149" s="25">
        <f t="shared" si="117"/>
        <v>0.35416666666666685</v>
      </c>
      <c r="O149" s="272">
        <v>0</v>
      </c>
      <c r="P149" s="272">
        <v>0</v>
      </c>
      <c r="Q149" s="272">
        <v>0</v>
      </c>
      <c r="R149" s="272">
        <v>0</v>
      </c>
      <c r="S149" s="272">
        <v>0</v>
      </c>
      <c r="T149" s="272">
        <v>0</v>
      </c>
      <c r="U149" s="272">
        <v>0</v>
      </c>
      <c r="V149" s="272">
        <v>0</v>
      </c>
      <c r="W149" s="277">
        <v>0</v>
      </c>
      <c r="X149" s="275">
        <f t="array" ref="X149">IF(ISBLANK(O149:W149),"",SUM(O149:W149))</f>
        <v>0</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142</v>
      </c>
      <c r="BX149" s="4">
        <f t="shared" si="122"/>
        <v>5</v>
      </c>
      <c r="BY149" s="4">
        <f t="shared" si="123"/>
        <v>16</v>
      </c>
      <c r="BZ149" s="4">
        <f t="shared" si="124"/>
        <v>1</v>
      </c>
      <c r="CA149" s="4">
        <f t="shared" si="125"/>
        <v>2</v>
      </c>
      <c r="CB149" s="4">
        <f t="shared" si="126"/>
        <v>2</v>
      </c>
      <c r="CC149" s="4">
        <f t="shared" si="127"/>
        <v>0</v>
      </c>
      <c r="CD149" s="4">
        <f t="shared" si="128"/>
        <v>2</v>
      </c>
      <c r="CE149" s="4">
        <f t="shared" si="129"/>
        <v>0</v>
      </c>
      <c r="CF149" s="10">
        <f t="shared" si="130"/>
        <v>170</v>
      </c>
    </row>
    <row r="150" spans="2:84" x14ac:dyDescent="0.25">
      <c r="B150" s="25">
        <f t="shared" si="116"/>
        <v>0.36458333333333354</v>
      </c>
      <c r="C150" s="272">
        <v>120</v>
      </c>
      <c r="D150" s="272">
        <v>7</v>
      </c>
      <c r="E150" s="272">
        <v>14</v>
      </c>
      <c r="F150" s="272">
        <v>1</v>
      </c>
      <c r="G150" s="272">
        <v>2</v>
      </c>
      <c r="H150" s="272">
        <v>3</v>
      </c>
      <c r="I150" s="272">
        <v>1</v>
      </c>
      <c r="J150" s="272">
        <v>0</v>
      </c>
      <c r="K150" s="277">
        <v>0</v>
      </c>
      <c r="L150" s="275">
        <f t="array" ref="L150">IF(ISBLANK(C150:K150),"",SUM(C150:K150))</f>
        <v>148</v>
      </c>
      <c r="N150" s="25">
        <f t="shared" si="117"/>
        <v>0.36458333333333354</v>
      </c>
      <c r="O150" s="272">
        <v>0</v>
      </c>
      <c r="P150" s="272">
        <v>0</v>
      </c>
      <c r="Q150" s="272">
        <v>0</v>
      </c>
      <c r="R150" s="272">
        <v>0</v>
      </c>
      <c r="S150" s="272">
        <v>0</v>
      </c>
      <c r="T150" s="272">
        <v>0</v>
      </c>
      <c r="U150" s="272">
        <v>0</v>
      </c>
      <c r="V150" s="272">
        <v>0</v>
      </c>
      <c r="W150" s="277">
        <v>0</v>
      </c>
      <c r="X150" s="275">
        <f t="array" ref="X150">IF(ISBLANK(O150:W150),"",SUM(O150:W150))</f>
        <v>0</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120</v>
      </c>
      <c r="BX150" s="4">
        <f t="shared" si="122"/>
        <v>7</v>
      </c>
      <c r="BY150" s="4">
        <f t="shared" si="123"/>
        <v>14</v>
      </c>
      <c r="BZ150" s="4">
        <f t="shared" si="124"/>
        <v>1</v>
      </c>
      <c r="CA150" s="4">
        <f t="shared" si="125"/>
        <v>2</v>
      </c>
      <c r="CB150" s="4">
        <f t="shared" si="126"/>
        <v>3</v>
      </c>
      <c r="CC150" s="4">
        <f t="shared" si="127"/>
        <v>1</v>
      </c>
      <c r="CD150" s="4">
        <f t="shared" si="128"/>
        <v>0</v>
      </c>
      <c r="CE150" s="4">
        <f t="shared" si="129"/>
        <v>0</v>
      </c>
      <c r="CF150" s="10">
        <f t="shared" si="130"/>
        <v>148</v>
      </c>
    </row>
    <row r="151" spans="2:84" x14ac:dyDescent="0.25">
      <c r="B151" s="25">
        <f t="shared" si="116"/>
        <v>0.37500000000000022</v>
      </c>
      <c r="C151" s="272">
        <v>142</v>
      </c>
      <c r="D151" s="272">
        <v>7</v>
      </c>
      <c r="E151" s="272">
        <v>14</v>
      </c>
      <c r="F151" s="272">
        <v>3</v>
      </c>
      <c r="G151" s="272">
        <v>6</v>
      </c>
      <c r="H151" s="272">
        <v>3</v>
      </c>
      <c r="I151" s="272">
        <v>1</v>
      </c>
      <c r="J151" s="272">
        <v>0</v>
      </c>
      <c r="K151" s="277">
        <v>0</v>
      </c>
      <c r="L151" s="275">
        <f t="array" ref="L151">IF(ISBLANK(C151:K151),"",SUM(C151:K151))</f>
        <v>176</v>
      </c>
      <c r="N151" s="25">
        <f t="shared" si="117"/>
        <v>0.37500000000000022</v>
      </c>
      <c r="O151" s="272">
        <v>0</v>
      </c>
      <c r="P151" s="272">
        <v>0</v>
      </c>
      <c r="Q151" s="272">
        <v>0</v>
      </c>
      <c r="R151" s="272">
        <v>0</v>
      </c>
      <c r="S151" s="272">
        <v>0</v>
      </c>
      <c r="T151" s="272">
        <v>0</v>
      </c>
      <c r="U151" s="272">
        <v>0</v>
      </c>
      <c r="V151" s="272">
        <v>0</v>
      </c>
      <c r="W151" s="277">
        <v>0</v>
      </c>
      <c r="X151" s="275">
        <f t="array" ref="X151">IF(ISBLANK(O151:W151),"",SUM(O151:W151))</f>
        <v>0</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142</v>
      </c>
      <c r="BX151" s="4">
        <f t="shared" si="122"/>
        <v>7</v>
      </c>
      <c r="BY151" s="4">
        <f t="shared" si="123"/>
        <v>14</v>
      </c>
      <c r="BZ151" s="4">
        <f t="shared" si="124"/>
        <v>3</v>
      </c>
      <c r="CA151" s="4">
        <f t="shared" si="125"/>
        <v>6</v>
      </c>
      <c r="CB151" s="4">
        <f t="shared" si="126"/>
        <v>3</v>
      </c>
      <c r="CC151" s="4">
        <f t="shared" si="127"/>
        <v>1</v>
      </c>
      <c r="CD151" s="4">
        <f t="shared" si="128"/>
        <v>0</v>
      </c>
      <c r="CE151" s="4">
        <f t="shared" si="129"/>
        <v>0</v>
      </c>
      <c r="CF151" s="10">
        <f t="shared" si="130"/>
        <v>176</v>
      </c>
    </row>
    <row r="152" spans="2:84" x14ac:dyDescent="0.25">
      <c r="B152" s="25">
        <f t="shared" si="116"/>
        <v>0.38541666666666691</v>
      </c>
      <c r="C152" s="272">
        <v>111</v>
      </c>
      <c r="D152" s="272">
        <v>10</v>
      </c>
      <c r="E152" s="272">
        <v>12</v>
      </c>
      <c r="F152" s="272">
        <v>1</v>
      </c>
      <c r="G152" s="272">
        <v>4</v>
      </c>
      <c r="H152" s="272">
        <v>5</v>
      </c>
      <c r="I152" s="272">
        <v>0</v>
      </c>
      <c r="J152" s="272">
        <v>0</v>
      </c>
      <c r="K152" s="277">
        <v>0</v>
      </c>
      <c r="L152" s="275">
        <f t="array" ref="L152">IF(ISBLANK(C152:K152),"",SUM(C152:K152))</f>
        <v>143</v>
      </c>
      <c r="N152" s="25">
        <f t="shared" si="117"/>
        <v>0.38541666666666691</v>
      </c>
      <c r="O152" s="272">
        <v>0</v>
      </c>
      <c r="P152" s="272">
        <v>0</v>
      </c>
      <c r="Q152" s="272">
        <v>0</v>
      </c>
      <c r="R152" s="272">
        <v>0</v>
      </c>
      <c r="S152" s="272">
        <v>0</v>
      </c>
      <c r="T152" s="272">
        <v>0</v>
      </c>
      <c r="U152" s="272">
        <v>0</v>
      </c>
      <c r="V152" s="272">
        <v>0</v>
      </c>
      <c r="W152" s="277">
        <v>0</v>
      </c>
      <c r="X152" s="275">
        <f t="array" ref="X152">IF(ISBLANK(O152:W152),"",SUM(O152:W152))</f>
        <v>0</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111</v>
      </c>
      <c r="BX152" s="4">
        <f t="shared" si="122"/>
        <v>10</v>
      </c>
      <c r="BY152" s="4">
        <f t="shared" si="123"/>
        <v>12</v>
      </c>
      <c r="BZ152" s="4">
        <f t="shared" si="124"/>
        <v>1</v>
      </c>
      <c r="CA152" s="4">
        <f t="shared" si="125"/>
        <v>4</v>
      </c>
      <c r="CB152" s="4">
        <f t="shared" si="126"/>
        <v>5</v>
      </c>
      <c r="CC152" s="4">
        <f t="shared" si="127"/>
        <v>0</v>
      </c>
      <c r="CD152" s="4">
        <f t="shared" si="128"/>
        <v>0</v>
      </c>
      <c r="CE152" s="4">
        <f t="shared" si="129"/>
        <v>0</v>
      </c>
      <c r="CF152" s="10">
        <f t="shared" si="130"/>
        <v>143</v>
      </c>
    </row>
    <row r="153" spans="2:84" x14ac:dyDescent="0.25">
      <c r="B153" s="25">
        <f t="shared" si="116"/>
        <v>0.39583333333333359</v>
      </c>
      <c r="C153" s="272">
        <v>115</v>
      </c>
      <c r="D153" s="272">
        <v>8</v>
      </c>
      <c r="E153" s="272">
        <v>10</v>
      </c>
      <c r="F153" s="272">
        <v>2</v>
      </c>
      <c r="G153" s="272">
        <v>3</v>
      </c>
      <c r="H153" s="272">
        <v>3</v>
      </c>
      <c r="I153" s="272">
        <v>0</v>
      </c>
      <c r="J153" s="272">
        <v>1</v>
      </c>
      <c r="K153" s="277">
        <v>0</v>
      </c>
      <c r="L153" s="275">
        <f t="array" ref="L153">IF(ISBLANK(C153:K153),"",SUM(C153:K153))</f>
        <v>142</v>
      </c>
      <c r="N153" s="25">
        <f t="shared" si="117"/>
        <v>0.39583333333333359</v>
      </c>
      <c r="O153" s="272">
        <v>0</v>
      </c>
      <c r="P153" s="272">
        <v>0</v>
      </c>
      <c r="Q153" s="272">
        <v>0</v>
      </c>
      <c r="R153" s="272">
        <v>0</v>
      </c>
      <c r="S153" s="272">
        <v>0</v>
      </c>
      <c r="T153" s="272">
        <v>0</v>
      </c>
      <c r="U153" s="272">
        <v>0</v>
      </c>
      <c r="V153" s="272">
        <v>0</v>
      </c>
      <c r="W153" s="277">
        <v>0</v>
      </c>
      <c r="X153" s="275">
        <f t="array" ref="X153">IF(ISBLANK(O153:W153),"",SUM(O153:W153))</f>
        <v>0</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115</v>
      </c>
      <c r="BX153" s="4">
        <f t="shared" si="122"/>
        <v>8</v>
      </c>
      <c r="BY153" s="4">
        <f t="shared" si="123"/>
        <v>10</v>
      </c>
      <c r="BZ153" s="4">
        <f t="shared" si="124"/>
        <v>2</v>
      </c>
      <c r="CA153" s="4">
        <f t="shared" si="125"/>
        <v>3</v>
      </c>
      <c r="CB153" s="4">
        <f t="shared" si="126"/>
        <v>3</v>
      </c>
      <c r="CC153" s="4">
        <f t="shared" si="127"/>
        <v>0</v>
      </c>
      <c r="CD153" s="4">
        <f t="shared" si="128"/>
        <v>1</v>
      </c>
      <c r="CE153" s="4">
        <f t="shared" si="129"/>
        <v>0</v>
      </c>
      <c r="CF153" s="10">
        <f t="shared" si="130"/>
        <v>142</v>
      </c>
    </row>
    <row r="154" spans="2:84" x14ac:dyDescent="0.25">
      <c r="B154" s="25">
        <f t="shared" si="116"/>
        <v>0.40625000000000028</v>
      </c>
      <c r="C154" s="272">
        <v>100</v>
      </c>
      <c r="D154" s="272">
        <v>3</v>
      </c>
      <c r="E154" s="272">
        <v>7</v>
      </c>
      <c r="F154" s="272">
        <v>2</v>
      </c>
      <c r="G154" s="272">
        <v>0</v>
      </c>
      <c r="H154" s="272">
        <v>1</v>
      </c>
      <c r="I154" s="272">
        <v>1</v>
      </c>
      <c r="J154" s="272">
        <v>0</v>
      </c>
      <c r="K154" s="277">
        <v>0</v>
      </c>
      <c r="L154" s="275">
        <f t="array" ref="L154">IF(ISBLANK(C154:K154),"",SUM(C154:K154))</f>
        <v>114</v>
      </c>
      <c r="N154" s="25">
        <f t="shared" si="117"/>
        <v>0.40625000000000028</v>
      </c>
      <c r="O154" s="272">
        <v>0</v>
      </c>
      <c r="P154" s="272">
        <v>0</v>
      </c>
      <c r="Q154" s="272">
        <v>0</v>
      </c>
      <c r="R154" s="272">
        <v>0</v>
      </c>
      <c r="S154" s="272">
        <v>0</v>
      </c>
      <c r="T154" s="272">
        <v>0</v>
      </c>
      <c r="U154" s="272">
        <v>0</v>
      </c>
      <c r="V154" s="272">
        <v>0</v>
      </c>
      <c r="W154" s="277">
        <v>0</v>
      </c>
      <c r="X154" s="275">
        <f t="array" ref="X154">IF(ISBLANK(O154:W154),"",SUM(O154:W154))</f>
        <v>0</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100</v>
      </c>
      <c r="BX154" s="4">
        <f t="shared" si="122"/>
        <v>3</v>
      </c>
      <c r="BY154" s="4">
        <f t="shared" si="123"/>
        <v>7</v>
      </c>
      <c r="BZ154" s="4">
        <f t="shared" si="124"/>
        <v>2</v>
      </c>
      <c r="CA154" s="4">
        <f t="shared" si="125"/>
        <v>0</v>
      </c>
      <c r="CB154" s="4">
        <f t="shared" si="126"/>
        <v>1</v>
      </c>
      <c r="CC154" s="4">
        <f t="shared" si="127"/>
        <v>1</v>
      </c>
      <c r="CD154" s="4">
        <f t="shared" si="128"/>
        <v>0</v>
      </c>
      <c r="CE154" s="4">
        <f t="shared" si="129"/>
        <v>0</v>
      </c>
      <c r="CF154" s="10">
        <f t="shared" si="130"/>
        <v>114</v>
      </c>
    </row>
    <row r="155" spans="2:84" x14ac:dyDescent="0.25">
      <c r="B155" s="25">
        <f t="shared" si="116"/>
        <v>0.41666666666666696</v>
      </c>
      <c r="C155" s="272">
        <v>113</v>
      </c>
      <c r="D155" s="272">
        <v>6</v>
      </c>
      <c r="E155" s="272">
        <v>16</v>
      </c>
      <c r="F155" s="272">
        <v>0</v>
      </c>
      <c r="G155" s="272">
        <v>6</v>
      </c>
      <c r="H155" s="272">
        <v>4</v>
      </c>
      <c r="I155" s="272">
        <v>1</v>
      </c>
      <c r="J155" s="272">
        <v>0</v>
      </c>
      <c r="K155" s="277">
        <v>0</v>
      </c>
      <c r="L155" s="275">
        <f t="array" ref="L155">IF(ISBLANK(C155:K155),"",SUM(C155:K155))</f>
        <v>146</v>
      </c>
      <c r="N155" s="25">
        <f t="shared" si="117"/>
        <v>0.41666666666666696</v>
      </c>
      <c r="O155" s="272">
        <v>0</v>
      </c>
      <c r="P155" s="272">
        <v>0</v>
      </c>
      <c r="Q155" s="272">
        <v>0</v>
      </c>
      <c r="R155" s="272">
        <v>0</v>
      </c>
      <c r="S155" s="272">
        <v>0</v>
      </c>
      <c r="T155" s="272">
        <v>0</v>
      </c>
      <c r="U155" s="272">
        <v>0</v>
      </c>
      <c r="V155" s="272">
        <v>0</v>
      </c>
      <c r="W155" s="277">
        <v>0</v>
      </c>
      <c r="X155" s="275">
        <f t="array" ref="X155">IF(ISBLANK(O155:W155),"",SUM(O155:W155))</f>
        <v>0</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113</v>
      </c>
      <c r="BX155" s="4">
        <f t="shared" si="122"/>
        <v>6</v>
      </c>
      <c r="BY155" s="4">
        <f t="shared" si="123"/>
        <v>16</v>
      </c>
      <c r="BZ155" s="4">
        <f t="shared" si="124"/>
        <v>0</v>
      </c>
      <c r="CA155" s="4">
        <f t="shared" si="125"/>
        <v>6</v>
      </c>
      <c r="CB155" s="4">
        <f t="shared" si="126"/>
        <v>4</v>
      </c>
      <c r="CC155" s="4">
        <f t="shared" si="127"/>
        <v>1</v>
      </c>
      <c r="CD155" s="4">
        <f t="shared" si="128"/>
        <v>0</v>
      </c>
      <c r="CE155" s="4">
        <f t="shared" si="129"/>
        <v>0</v>
      </c>
      <c r="CF155" s="10">
        <f t="shared" si="130"/>
        <v>146</v>
      </c>
    </row>
    <row r="156" spans="2:84" x14ac:dyDescent="0.25">
      <c r="B156" s="25">
        <f t="shared" si="116"/>
        <v>0.42708333333333365</v>
      </c>
      <c r="C156" s="272">
        <v>112</v>
      </c>
      <c r="D156" s="272">
        <v>0</v>
      </c>
      <c r="E156" s="272">
        <v>11</v>
      </c>
      <c r="F156" s="272">
        <v>0</v>
      </c>
      <c r="G156" s="272">
        <v>5</v>
      </c>
      <c r="H156" s="272">
        <v>2</v>
      </c>
      <c r="I156" s="272">
        <v>0</v>
      </c>
      <c r="J156" s="272">
        <v>3</v>
      </c>
      <c r="K156" s="277">
        <v>0</v>
      </c>
      <c r="L156" s="275">
        <f t="array" ref="L156">IF(ISBLANK(C156:K156),"",SUM(C156:K156))</f>
        <v>133</v>
      </c>
      <c r="N156" s="25">
        <f t="shared" si="117"/>
        <v>0.42708333333333365</v>
      </c>
      <c r="O156" s="272">
        <v>0</v>
      </c>
      <c r="P156" s="272">
        <v>0</v>
      </c>
      <c r="Q156" s="272">
        <v>0</v>
      </c>
      <c r="R156" s="272">
        <v>0</v>
      </c>
      <c r="S156" s="272">
        <v>0</v>
      </c>
      <c r="T156" s="272">
        <v>0</v>
      </c>
      <c r="U156" s="272">
        <v>0</v>
      </c>
      <c r="V156" s="272">
        <v>0</v>
      </c>
      <c r="W156" s="277">
        <v>0</v>
      </c>
      <c r="X156" s="275">
        <f t="array" ref="X156">IF(ISBLANK(O156:W156),"",SUM(O156:W156))</f>
        <v>0</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112</v>
      </c>
      <c r="BX156" s="4">
        <f t="shared" si="122"/>
        <v>0</v>
      </c>
      <c r="BY156" s="4">
        <f t="shared" si="123"/>
        <v>11</v>
      </c>
      <c r="BZ156" s="4">
        <f t="shared" si="124"/>
        <v>0</v>
      </c>
      <c r="CA156" s="4">
        <f t="shared" si="125"/>
        <v>5</v>
      </c>
      <c r="CB156" s="4">
        <f t="shared" si="126"/>
        <v>2</v>
      </c>
      <c r="CC156" s="4">
        <f t="shared" si="127"/>
        <v>0</v>
      </c>
      <c r="CD156" s="4">
        <f t="shared" si="128"/>
        <v>3</v>
      </c>
      <c r="CE156" s="4">
        <f t="shared" si="129"/>
        <v>0</v>
      </c>
      <c r="CF156" s="10">
        <f t="shared" si="130"/>
        <v>133</v>
      </c>
    </row>
    <row r="157" spans="2:84" x14ac:dyDescent="0.25">
      <c r="B157" s="25">
        <f t="shared" si="116"/>
        <v>0.43750000000000033</v>
      </c>
      <c r="C157" s="272">
        <v>108</v>
      </c>
      <c r="D157" s="272">
        <v>3</v>
      </c>
      <c r="E157" s="272">
        <v>13</v>
      </c>
      <c r="F157" s="272">
        <v>1</v>
      </c>
      <c r="G157" s="272">
        <v>2</v>
      </c>
      <c r="H157" s="272">
        <v>10</v>
      </c>
      <c r="I157" s="272">
        <v>1</v>
      </c>
      <c r="J157" s="272">
        <v>1</v>
      </c>
      <c r="K157" s="277">
        <v>2</v>
      </c>
      <c r="L157" s="275">
        <f t="array" ref="L157">IF(ISBLANK(C157:K157),"",SUM(C157:K157))</f>
        <v>141</v>
      </c>
      <c r="N157" s="25">
        <f t="shared" si="117"/>
        <v>0.43750000000000033</v>
      </c>
      <c r="O157" s="272">
        <v>0</v>
      </c>
      <c r="P157" s="272">
        <v>0</v>
      </c>
      <c r="Q157" s="272">
        <v>0</v>
      </c>
      <c r="R157" s="272">
        <v>0</v>
      </c>
      <c r="S157" s="272">
        <v>0</v>
      </c>
      <c r="T157" s="272">
        <v>0</v>
      </c>
      <c r="U157" s="272">
        <v>0</v>
      </c>
      <c r="V157" s="272">
        <v>0</v>
      </c>
      <c r="W157" s="277">
        <v>0</v>
      </c>
      <c r="X157" s="275">
        <f t="array" ref="X157">IF(ISBLANK(O157:W157),"",SUM(O157:W157))</f>
        <v>0</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108</v>
      </c>
      <c r="BX157" s="4">
        <f t="shared" si="122"/>
        <v>3</v>
      </c>
      <c r="BY157" s="4">
        <f t="shared" si="123"/>
        <v>13</v>
      </c>
      <c r="BZ157" s="4">
        <f t="shared" si="124"/>
        <v>1</v>
      </c>
      <c r="CA157" s="4">
        <f t="shared" si="125"/>
        <v>2</v>
      </c>
      <c r="CB157" s="4">
        <f t="shared" si="126"/>
        <v>10</v>
      </c>
      <c r="CC157" s="4">
        <f t="shared" si="127"/>
        <v>1</v>
      </c>
      <c r="CD157" s="4">
        <f t="shared" si="128"/>
        <v>1</v>
      </c>
      <c r="CE157" s="4">
        <f t="shared" si="129"/>
        <v>2</v>
      </c>
      <c r="CF157" s="10">
        <f t="shared" si="130"/>
        <v>141</v>
      </c>
    </row>
    <row r="158" spans="2:84" x14ac:dyDescent="0.25">
      <c r="B158" s="25">
        <f t="shared" si="116"/>
        <v>0.44791666666666702</v>
      </c>
      <c r="C158" s="272">
        <v>93</v>
      </c>
      <c r="D158" s="272">
        <v>7</v>
      </c>
      <c r="E158" s="272">
        <v>12</v>
      </c>
      <c r="F158" s="272">
        <v>0</v>
      </c>
      <c r="G158" s="272">
        <v>2</v>
      </c>
      <c r="H158" s="272">
        <v>5</v>
      </c>
      <c r="I158" s="272">
        <v>1</v>
      </c>
      <c r="J158" s="272">
        <v>1</v>
      </c>
      <c r="K158" s="277">
        <v>0</v>
      </c>
      <c r="L158" s="275">
        <f t="array" ref="L158">IF(ISBLANK(C158:K158),"",SUM(C158:K158))</f>
        <v>121</v>
      </c>
      <c r="N158" s="25">
        <f t="shared" si="117"/>
        <v>0.44791666666666702</v>
      </c>
      <c r="O158" s="272">
        <v>0</v>
      </c>
      <c r="P158" s="272">
        <v>0</v>
      </c>
      <c r="Q158" s="272">
        <v>0</v>
      </c>
      <c r="R158" s="272">
        <v>0</v>
      </c>
      <c r="S158" s="272">
        <v>0</v>
      </c>
      <c r="T158" s="272">
        <v>0</v>
      </c>
      <c r="U158" s="272">
        <v>0</v>
      </c>
      <c r="V158" s="272">
        <v>0</v>
      </c>
      <c r="W158" s="277">
        <v>0</v>
      </c>
      <c r="X158" s="275">
        <f t="array" ref="X158">IF(ISBLANK(O158:W158),"",SUM(O158:W158))</f>
        <v>0</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93</v>
      </c>
      <c r="BX158" s="4">
        <f t="shared" si="122"/>
        <v>7</v>
      </c>
      <c r="BY158" s="4">
        <f t="shared" si="123"/>
        <v>12</v>
      </c>
      <c r="BZ158" s="4">
        <f t="shared" si="124"/>
        <v>0</v>
      </c>
      <c r="CA158" s="4">
        <f t="shared" si="125"/>
        <v>2</v>
      </c>
      <c r="CB158" s="4">
        <f t="shared" si="126"/>
        <v>5</v>
      </c>
      <c r="CC158" s="4">
        <f t="shared" si="127"/>
        <v>1</v>
      </c>
      <c r="CD158" s="4">
        <f t="shared" si="128"/>
        <v>1</v>
      </c>
      <c r="CE158" s="4">
        <f t="shared" si="129"/>
        <v>0</v>
      </c>
      <c r="CF158" s="10">
        <f t="shared" si="130"/>
        <v>121</v>
      </c>
    </row>
    <row r="159" spans="2:84" x14ac:dyDescent="0.25">
      <c r="B159" s="25">
        <f t="shared" si="116"/>
        <v>0.4583333333333337</v>
      </c>
      <c r="C159" s="272">
        <v>108</v>
      </c>
      <c r="D159" s="272">
        <v>7</v>
      </c>
      <c r="E159" s="272">
        <v>12</v>
      </c>
      <c r="F159" s="272">
        <v>2</v>
      </c>
      <c r="G159" s="272">
        <v>2</v>
      </c>
      <c r="H159" s="272">
        <v>1</v>
      </c>
      <c r="I159" s="272">
        <v>0</v>
      </c>
      <c r="J159" s="272">
        <v>1</v>
      </c>
      <c r="K159" s="277">
        <v>0</v>
      </c>
      <c r="L159" s="275">
        <f t="array" ref="L159">IF(ISBLANK(C159:K159),"",SUM(C159:K159))</f>
        <v>133</v>
      </c>
      <c r="N159" s="25">
        <f t="shared" si="117"/>
        <v>0.4583333333333337</v>
      </c>
      <c r="O159" s="272">
        <v>0</v>
      </c>
      <c r="P159" s="272">
        <v>0</v>
      </c>
      <c r="Q159" s="272">
        <v>0</v>
      </c>
      <c r="R159" s="272">
        <v>0</v>
      </c>
      <c r="S159" s="272">
        <v>0</v>
      </c>
      <c r="T159" s="272">
        <v>0</v>
      </c>
      <c r="U159" s="272">
        <v>0</v>
      </c>
      <c r="V159" s="272">
        <v>0</v>
      </c>
      <c r="W159" s="277">
        <v>0</v>
      </c>
      <c r="X159" s="275">
        <f t="array" ref="X159">IF(ISBLANK(O159:W159),"",SUM(O159:W159))</f>
        <v>0</v>
      </c>
      <c r="Z159" s="25">
        <f t="shared" si="118"/>
        <v>0.4583333333333337</v>
      </c>
      <c r="AA159" s="272">
        <v>1</v>
      </c>
      <c r="AB159" s="272">
        <v>0</v>
      </c>
      <c r="AC159" s="272">
        <v>0</v>
      </c>
      <c r="AD159" s="272">
        <v>0</v>
      </c>
      <c r="AE159" s="272">
        <v>0</v>
      </c>
      <c r="AF159" s="272">
        <v>0</v>
      </c>
      <c r="AG159" s="272">
        <v>0</v>
      </c>
      <c r="AH159" s="272">
        <v>0</v>
      </c>
      <c r="AI159" s="277">
        <v>0</v>
      </c>
      <c r="AJ159" s="275">
        <f t="array" ref="AJ159">IF(ISBLANK(AA159:AI159),"",SUM(AA159:AI159))</f>
        <v>1</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109</v>
      </c>
      <c r="BX159" s="4">
        <f t="shared" si="122"/>
        <v>7</v>
      </c>
      <c r="BY159" s="4">
        <f t="shared" si="123"/>
        <v>12</v>
      </c>
      <c r="BZ159" s="4">
        <f t="shared" si="124"/>
        <v>2</v>
      </c>
      <c r="CA159" s="4">
        <f t="shared" si="125"/>
        <v>2</v>
      </c>
      <c r="CB159" s="4">
        <f t="shared" si="126"/>
        <v>1</v>
      </c>
      <c r="CC159" s="4">
        <f t="shared" si="127"/>
        <v>0</v>
      </c>
      <c r="CD159" s="4">
        <f t="shared" si="128"/>
        <v>1</v>
      </c>
      <c r="CE159" s="4">
        <f t="shared" si="129"/>
        <v>0</v>
      </c>
      <c r="CF159" s="10">
        <f t="shared" si="130"/>
        <v>134</v>
      </c>
    </row>
    <row r="160" spans="2:84" x14ac:dyDescent="0.25">
      <c r="B160" s="25">
        <f t="shared" si="116"/>
        <v>0.46875000000000039</v>
      </c>
      <c r="C160" s="272">
        <v>105</v>
      </c>
      <c r="D160" s="272">
        <v>2</v>
      </c>
      <c r="E160" s="272">
        <v>11</v>
      </c>
      <c r="F160" s="272">
        <v>1</v>
      </c>
      <c r="G160" s="272">
        <v>4</v>
      </c>
      <c r="H160" s="272">
        <v>3</v>
      </c>
      <c r="I160" s="272">
        <v>0</v>
      </c>
      <c r="J160" s="272">
        <v>0</v>
      </c>
      <c r="K160" s="277">
        <v>0</v>
      </c>
      <c r="L160" s="275">
        <f t="array" ref="L160">IF(ISBLANK(C160:K160),"",SUM(C160:K160))</f>
        <v>126</v>
      </c>
      <c r="N160" s="25">
        <f t="shared" si="117"/>
        <v>0.46875000000000039</v>
      </c>
      <c r="O160" s="272">
        <v>0</v>
      </c>
      <c r="P160" s="272">
        <v>0</v>
      </c>
      <c r="Q160" s="272">
        <v>0</v>
      </c>
      <c r="R160" s="272">
        <v>0</v>
      </c>
      <c r="S160" s="272">
        <v>0</v>
      </c>
      <c r="T160" s="272">
        <v>0</v>
      </c>
      <c r="U160" s="272">
        <v>0</v>
      </c>
      <c r="V160" s="272">
        <v>0</v>
      </c>
      <c r="W160" s="277">
        <v>0</v>
      </c>
      <c r="X160" s="275">
        <f t="array" ref="X160">IF(ISBLANK(O160:W160),"",SUM(O160:W160))</f>
        <v>0</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105</v>
      </c>
      <c r="BX160" s="4">
        <f t="shared" si="122"/>
        <v>2</v>
      </c>
      <c r="BY160" s="4">
        <f t="shared" si="123"/>
        <v>11</v>
      </c>
      <c r="BZ160" s="4">
        <f t="shared" si="124"/>
        <v>1</v>
      </c>
      <c r="CA160" s="4">
        <f t="shared" si="125"/>
        <v>4</v>
      </c>
      <c r="CB160" s="4">
        <f t="shared" si="126"/>
        <v>3</v>
      </c>
      <c r="CC160" s="4">
        <f t="shared" si="127"/>
        <v>0</v>
      </c>
      <c r="CD160" s="4">
        <f t="shared" si="128"/>
        <v>0</v>
      </c>
      <c r="CE160" s="4">
        <f t="shared" si="129"/>
        <v>0</v>
      </c>
      <c r="CF160" s="10">
        <f t="shared" si="130"/>
        <v>126</v>
      </c>
    </row>
    <row r="161" spans="2:84" x14ac:dyDescent="0.25">
      <c r="B161" s="25">
        <f t="shared" si="116"/>
        <v>0.47916666666666707</v>
      </c>
      <c r="C161" s="272">
        <v>110</v>
      </c>
      <c r="D161" s="272">
        <v>3</v>
      </c>
      <c r="E161" s="272">
        <v>5</v>
      </c>
      <c r="F161" s="272">
        <v>0</v>
      </c>
      <c r="G161" s="272">
        <v>4</v>
      </c>
      <c r="H161" s="272">
        <v>2</v>
      </c>
      <c r="I161" s="272">
        <v>0</v>
      </c>
      <c r="J161" s="272">
        <v>2</v>
      </c>
      <c r="K161" s="277">
        <v>0</v>
      </c>
      <c r="L161" s="275">
        <f t="array" ref="L161">IF(ISBLANK(C161:K161),"",SUM(C161:K161))</f>
        <v>126</v>
      </c>
      <c r="N161" s="25">
        <f t="shared" si="117"/>
        <v>0.47916666666666707</v>
      </c>
      <c r="O161" s="272">
        <v>0</v>
      </c>
      <c r="P161" s="272">
        <v>0</v>
      </c>
      <c r="Q161" s="272">
        <v>0</v>
      </c>
      <c r="R161" s="272">
        <v>0</v>
      </c>
      <c r="S161" s="272">
        <v>0</v>
      </c>
      <c r="T161" s="272">
        <v>0</v>
      </c>
      <c r="U161" s="272">
        <v>0</v>
      </c>
      <c r="V161" s="272">
        <v>0</v>
      </c>
      <c r="W161" s="277">
        <v>0</v>
      </c>
      <c r="X161" s="275">
        <f t="array" ref="X161">IF(ISBLANK(O161:W161),"",SUM(O161:W161))</f>
        <v>0</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110</v>
      </c>
      <c r="BX161" s="4">
        <f t="shared" si="122"/>
        <v>3</v>
      </c>
      <c r="BY161" s="4">
        <f t="shared" si="123"/>
        <v>5</v>
      </c>
      <c r="BZ161" s="4">
        <f t="shared" si="124"/>
        <v>0</v>
      </c>
      <c r="CA161" s="4">
        <f t="shared" si="125"/>
        <v>4</v>
      </c>
      <c r="CB161" s="4">
        <f t="shared" si="126"/>
        <v>2</v>
      </c>
      <c r="CC161" s="4">
        <f t="shared" si="127"/>
        <v>0</v>
      </c>
      <c r="CD161" s="4">
        <f t="shared" si="128"/>
        <v>2</v>
      </c>
      <c r="CE161" s="4">
        <f t="shared" si="129"/>
        <v>0</v>
      </c>
      <c r="CF161" s="10">
        <f t="shared" si="130"/>
        <v>126</v>
      </c>
    </row>
    <row r="162" spans="2:84" x14ac:dyDescent="0.25">
      <c r="B162" s="25">
        <f t="shared" si="116"/>
        <v>0.48958333333333376</v>
      </c>
      <c r="C162" s="272">
        <v>83</v>
      </c>
      <c r="D162" s="272">
        <v>5</v>
      </c>
      <c r="E162" s="272">
        <v>10</v>
      </c>
      <c r="F162" s="272">
        <v>1</v>
      </c>
      <c r="G162" s="272">
        <v>4</v>
      </c>
      <c r="H162" s="272">
        <v>3</v>
      </c>
      <c r="I162" s="272">
        <v>1</v>
      </c>
      <c r="J162" s="272">
        <v>2</v>
      </c>
      <c r="K162" s="277">
        <v>0</v>
      </c>
      <c r="L162" s="275">
        <f t="array" ref="L162">IF(ISBLANK(C162:K162),"",SUM(C162:K162))</f>
        <v>109</v>
      </c>
      <c r="N162" s="25">
        <f t="shared" si="117"/>
        <v>0.48958333333333376</v>
      </c>
      <c r="O162" s="272">
        <v>0</v>
      </c>
      <c r="P162" s="272">
        <v>0</v>
      </c>
      <c r="Q162" s="272">
        <v>0</v>
      </c>
      <c r="R162" s="272">
        <v>0</v>
      </c>
      <c r="S162" s="272">
        <v>0</v>
      </c>
      <c r="T162" s="272">
        <v>0</v>
      </c>
      <c r="U162" s="272">
        <v>0</v>
      </c>
      <c r="V162" s="272">
        <v>0</v>
      </c>
      <c r="W162" s="277">
        <v>0</v>
      </c>
      <c r="X162" s="275">
        <f t="array" ref="X162">IF(ISBLANK(O162:W162),"",SUM(O162:W162))</f>
        <v>0</v>
      </c>
      <c r="Z162" s="25">
        <f t="shared" si="118"/>
        <v>0.48958333333333376</v>
      </c>
      <c r="AA162" s="272">
        <v>1</v>
      </c>
      <c r="AB162" s="272">
        <v>0</v>
      </c>
      <c r="AC162" s="272">
        <v>0</v>
      </c>
      <c r="AD162" s="272">
        <v>0</v>
      </c>
      <c r="AE162" s="272">
        <v>0</v>
      </c>
      <c r="AF162" s="272">
        <v>0</v>
      </c>
      <c r="AG162" s="272">
        <v>0</v>
      </c>
      <c r="AH162" s="272">
        <v>0</v>
      </c>
      <c r="AI162" s="277">
        <v>0</v>
      </c>
      <c r="AJ162" s="275">
        <f t="array" ref="AJ162">IF(ISBLANK(AA162:AI162),"",SUM(AA162:AI162))</f>
        <v>1</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84</v>
      </c>
      <c r="BX162" s="4">
        <f t="shared" si="122"/>
        <v>5</v>
      </c>
      <c r="BY162" s="4">
        <f t="shared" si="123"/>
        <v>10</v>
      </c>
      <c r="BZ162" s="4">
        <f t="shared" si="124"/>
        <v>1</v>
      </c>
      <c r="CA162" s="4">
        <f t="shared" si="125"/>
        <v>4</v>
      </c>
      <c r="CB162" s="4">
        <f t="shared" si="126"/>
        <v>3</v>
      </c>
      <c r="CC162" s="4">
        <f t="shared" si="127"/>
        <v>1</v>
      </c>
      <c r="CD162" s="4">
        <f t="shared" si="128"/>
        <v>2</v>
      </c>
      <c r="CE162" s="4">
        <f t="shared" si="129"/>
        <v>0</v>
      </c>
      <c r="CF162" s="10">
        <f t="shared" si="130"/>
        <v>110</v>
      </c>
    </row>
    <row r="163" spans="2:84" x14ac:dyDescent="0.25">
      <c r="B163" s="25">
        <f t="shared" si="116"/>
        <v>0.50000000000000044</v>
      </c>
      <c r="C163" s="272">
        <v>76</v>
      </c>
      <c r="D163" s="272">
        <v>4</v>
      </c>
      <c r="E163" s="272">
        <v>14</v>
      </c>
      <c r="F163" s="272">
        <v>4</v>
      </c>
      <c r="G163" s="272">
        <v>2</v>
      </c>
      <c r="H163" s="272">
        <v>3</v>
      </c>
      <c r="I163" s="272">
        <v>1</v>
      </c>
      <c r="J163" s="272">
        <v>2</v>
      </c>
      <c r="K163" s="277">
        <v>0</v>
      </c>
      <c r="L163" s="275">
        <f t="array" ref="L163">IF(ISBLANK(C163:K163),"",SUM(C163:K163))</f>
        <v>106</v>
      </c>
      <c r="N163" s="25">
        <f t="shared" si="117"/>
        <v>0.50000000000000044</v>
      </c>
      <c r="O163" s="272">
        <v>0</v>
      </c>
      <c r="P163" s="272">
        <v>0</v>
      </c>
      <c r="Q163" s="272">
        <v>0</v>
      </c>
      <c r="R163" s="272">
        <v>0</v>
      </c>
      <c r="S163" s="272">
        <v>0</v>
      </c>
      <c r="T163" s="272">
        <v>0</v>
      </c>
      <c r="U163" s="272">
        <v>0</v>
      </c>
      <c r="V163" s="272">
        <v>0</v>
      </c>
      <c r="W163" s="277">
        <v>0</v>
      </c>
      <c r="X163" s="275">
        <f t="array" ref="X163">IF(ISBLANK(O163:W163),"",SUM(O163:W163))</f>
        <v>0</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76</v>
      </c>
      <c r="BX163" s="4">
        <f t="shared" si="122"/>
        <v>4</v>
      </c>
      <c r="BY163" s="4">
        <f t="shared" si="123"/>
        <v>14</v>
      </c>
      <c r="BZ163" s="4">
        <f t="shared" si="124"/>
        <v>4</v>
      </c>
      <c r="CA163" s="4">
        <f t="shared" si="125"/>
        <v>2</v>
      </c>
      <c r="CB163" s="4">
        <f t="shared" si="126"/>
        <v>3</v>
      </c>
      <c r="CC163" s="4">
        <f t="shared" si="127"/>
        <v>1</v>
      </c>
      <c r="CD163" s="4">
        <f t="shared" si="128"/>
        <v>2</v>
      </c>
      <c r="CE163" s="4">
        <f t="shared" si="129"/>
        <v>0</v>
      </c>
      <c r="CF163" s="10">
        <f t="shared" si="130"/>
        <v>106</v>
      </c>
    </row>
    <row r="164" spans="2:84" x14ac:dyDescent="0.25">
      <c r="B164" s="25">
        <f t="shared" si="116"/>
        <v>0.51041666666666707</v>
      </c>
      <c r="C164" s="272">
        <v>99</v>
      </c>
      <c r="D164" s="272">
        <v>8</v>
      </c>
      <c r="E164" s="272">
        <v>11</v>
      </c>
      <c r="F164" s="272">
        <v>1</v>
      </c>
      <c r="G164" s="272">
        <v>2</v>
      </c>
      <c r="H164" s="272">
        <v>2</v>
      </c>
      <c r="I164" s="272">
        <v>0</v>
      </c>
      <c r="J164" s="272">
        <v>1</v>
      </c>
      <c r="K164" s="277">
        <v>0</v>
      </c>
      <c r="L164" s="275">
        <f t="array" ref="L164">IF(ISBLANK(C164:K164),"",SUM(C164:K164))</f>
        <v>124</v>
      </c>
      <c r="N164" s="25">
        <f t="shared" si="117"/>
        <v>0.51041666666666707</v>
      </c>
      <c r="O164" s="272">
        <v>0</v>
      </c>
      <c r="P164" s="272">
        <v>0</v>
      </c>
      <c r="Q164" s="272">
        <v>0</v>
      </c>
      <c r="R164" s="272">
        <v>0</v>
      </c>
      <c r="S164" s="272">
        <v>0</v>
      </c>
      <c r="T164" s="272">
        <v>0</v>
      </c>
      <c r="U164" s="272">
        <v>0</v>
      </c>
      <c r="V164" s="272">
        <v>0</v>
      </c>
      <c r="W164" s="277">
        <v>0</v>
      </c>
      <c r="X164" s="275">
        <f t="array" ref="X164">IF(ISBLANK(O164:W164),"",SUM(O164:W164))</f>
        <v>0</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99</v>
      </c>
      <c r="BX164" s="4">
        <f t="shared" si="122"/>
        <v>8</v>
      </c>
      <c r="BY164" s="4">
        <f t="shared" si="123"/>
        <v>11</v>
      </c>
      <c r="BZ164" s="4">
        <f t="shared" si="124"/>
        <v>1</v>
      </c>
      <c r="CA164" s="4">
        <f t="shared" si="125"/>
        <v>2</v>
      </c>
      <c r="CB164" s="4">
        <f t="shared" si="126"/>
        <v>2</v>
      </c>
      <c r="CC164" s="4">
        <f t="shared" si="127"/>
        <v>0</v>
      </c>
      <c r="CD164" s="4">
        <f t="shared" si="128"/>
        <v>1</v>
      </c>
      <c r="CE164" s="4">
        <f t="shared" si="129"/>
        <v>0</v>
      </c>
      <c r="CF164" s="10">
        <f t="shared" si="130"/>
        <v>124</v>
      </c>
    </row>
    <row r="165" spans="2:84" x14ac:dyDescent="0.25">
      <c r="B165" s="25">
        <f t="shared" si="116"/>
        <v>0.5208333333333337</v>
      </c>
      <c r="C165" s="272">
        <v>79</v>
      </c>
      <c r="D165" s="272">
        <v>5</v>
      </c>
      <c r="E165" s="272">
        <v>11</v>
      </c>
      <c r="F165" s="272">
        <v>1</v>
      </c>
      <c r="G165" s="272">
        <v>2</v>
      </c>
      <c r="H165" s="272">
        <v>2</v>
      </c>
      <c r="I165" s="272">
        <v>0</v>
      </c>
      <c r="J165" s="272">
        <v>1</v>
      </c>
      <c r="K165" s="277">
        <v>0</v>
      </c>
      <c r="L165" s="275">
        <f t="array" ref="L165">IF(ISBLANK(C165:K165),"",SUM(C165:K165))</f>
        <v>101</v>
      </c>
      <c r="N165" s="25">
        <f t="shared" si="117"/>
        <v>0.5208333333333337</v>
      </c>
      <c r="O165" s="272">
        <v>0</v>
      </c>
      <c r="P165" s="272">
        <v>0</v>
      </c>
      <c r="Q165" s="272">
        <v>0</v>
      </c>
      <c r="R165" s="272">
        <v>0</v>
      </c>
      <c r="S165" s="272">
        <v>0</v>
      </c>
      <c r="T165" s="272">
        <v>0</v>
      </c>
      <c r="U165" s="272">
        <v>0</v>
      </c>
      <c r="V165" s="272">
        <v>0</v>
      </c>
      <c r="W165" s="277">
        <v>0</v>
      </c>
      <c r="X165" s="275">
        <f t="array" ref="X165">IF(ISBLANK(O165:W165),"",SUM(O165:W165))</f>
        <v>0</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79</v>
      </c>
      <c r="BX165" s="4">
        <f t="shared" si="122"/>
        <v>5</v>
      </c>
      <c r="BY165" s="4">
        <f t="shared" si="123"/>
        <v>11</v>
      </c>
      <c r="BZ165" s="4">
        <f t="shared" si="124"/>
        <v>1</v>
      </c>
      <c r="CA165" s="4">
        <f t="shared" si="125"/>
        <v>2</v>
      </c>
      <c r="CB165" s="4">
        <f t="shared" si="126"/>
        <v>2</v>
      </c>
      <c r="CC165" s="4">
        <f t="shared" si="127"/>
        <v>0</v>
      </c>
      <c r="CD165" s="4">
        <f t="shared" si="128"/>
        <v>1</v>
      </c>
      <c r="CE165" s="4">
        <f t="shared" si="129"/>
        <v>0</v>
      </c>
      <c r="CF165" s="10">
        <f t="shared" si="130"/>
        <v>101</v>
      </c>
    </row>
    <row r="166" spans="2:84" x14ac:dyDescent="0.25">
      <c r="B166" s="25">
        <f t="shared" si="116"/>
        <v>0.53125000000000033</v>
      </c>
      <c r="C166" s="272">
        <v>83</v>
      </c>
      <c r="D166" s="272">
        <v>10</v>
      </c>
      <c r="E166" s="272">
        <v>15</v>
      </c>
      <c r="F166" s="272">
        <v>2</v>
      </c>
      <c r="G166" s="272">
        <v>0</v>
      </c>
      <c r="H166" s="272">
        <v>5</v>
      </c>
      <c r="I166" s="272">
        <v>1</v>
      </c>
      <c r="J166" s="272">
        <v>0</v>
      </c>
      <c r="K166" s="277">
        <v>0</v>
      </c>
      <c r="L166" s="275">
        <f t="array" ref="L166">IF(ISBLANK(C166:K166),"",SUM(C166:K166))</f>
        <v>116</v>
      </c>
      <c r="N166" s="25">
        <f t="shared" si="117"/>
        <v>0.53125000000000033</v>
      </c>
      <c r="O166" s="272">
        <v>0</v>
      </c>
      <c r="P166" s="272">
        <v>0</v>
      </c>
      <c r="Q166" s="272">
        <v>0</v>
      </c>
      <c r="R166" s="272">
        <v>0</v>
      </c>
      <c r="S166" s="272">
        <v>0</v>
      </c>
      <c r="T166" s="272">
        <v>0</v>
      </c>
      <c r="U166" s="272">
        <v>0</v>
      </c>
      <c r="V166" s="272">
        <v>0</v>
      </c>
      <c r="W166" s="277">
        <v>0</v>
      </c>
      <c r="X166" s="275">
        <f t="array" ref="X166">IF(ISBLANK(O166:W166),"",SUM(O166:W166))</f>
        <v>0</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83</v>
      </c>
      <c r="BX166" s="4">
        <f t="shared" si="122"/>
        <v>10</v>
      </c>
      <c r="BY166" s="4">
        <f t="shared" si="123"/>
        <v>15</v>
      </c>
      <c r="BZ166" s="4">
        <f t="shared" si="124"/>
        <v>2</v>
      </c>
      <c r="CA166" s="4">
        <f t="shared" si="125"/>
        <v>0</v>
      </c>
      <c r="CB166" s="4">
        <f t="shared" si="126"/>
        <v>5</v>
      </c>
      <c r="CC166" s="4">
        <f t="shared" si="127"/>
        <v>1</v>
      </c>
      <c r="CD166" s="4">
        <f t="shared" si="128"/>
        <v>0</v>
      </c>
      <c r="CE166" s="4">
        <f t="shared" si="129"/>
        <v>0</v>
      </c>
      <c r="CF166" s="10">
        <f t="shared" si="130"/>
        <v>116</v>
      </c>
    </row>
    <row r="167" spans="2:84" x14ac:dyDescent="0.25">
      <c r="B167" s="25">
        <f t="shared" si="116"/>
        <v>0.54166666666666696</v>
      </c>
      <c r="C167" s="272">
        <v>84</v>
      </c>
      <c r="D167" s="272">
        <v>7</v>
      </c>
      <c r="E167" s="272">
        <v>10</v>
      </c>
      <c r="F167" s="272">
        <v>0</v>
      </c>
      <c r="G167" s="272">
        <v>7</v>
      </c>
      <c r="H167" s="272">
        <v>1</v>
      </c>
      <c r="I167" s="272">
        <v>1</v>
      </c>
      <c r="J167" s="272">
        <v>1</v>
      </c>
      <c r="K167" s="277">
        <v>0</v>
      </c>
      <c r="L167" s="275">
        <f t="array" ref="L167">IF(ISBLANK(C167:K167),"",SUM(C167:K167))</f>
        <v>111</v>
      </c>
      <c r="N167" s="25">
        <f t="shared" si="117"/>
        <v>0.54166666666666696</v>
      </c>
      <c r="O167" s="272">
        <v>0</v>
      </c>
      <c r="P167" s="272">
        <v>0</v>
      </c>
      <c r="Q167" s="272">
        <v>0</v>
      </c>
      <c r="R167" s="272">
        <v>0</v>
      </c>
      <c r="S167" s="272">
        <v>0</v>
      </c>
      <c r="T167" s="272">
        <v>0</v>
      </c>
      <c r="U167" s="272">
        <v>0</v>
      </c>
      <c r="V167" s="272">
        <v>0</v>
      </c>
      <c r="W167" s="277">
        <v>0</v>
      </c>
      <c r="X167" s="275">
        <f t="array" ref="X167">IF(ISBLANK(O167:W167),"",SUM(O167:W167))</f>
        <v>0</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84</v>
      </c>
      <c r="BX167" s="4">
        <f t="shared" si="122"/>
        <v>7</v>
      </c>
      <c r="BY167" s="4">
        <f t="shared" si="123"/>
        <v>10</v>
      </c>
      <c r="BZ167" s="4">
        <f t="shared" si="124"/>
        <v>0</v>
      </c>
      <c r="CA167" s="4">
        <f t="shared" si="125"/>
        <v>7</v>
      </c>
      <c r="CB167" s="4">
        <f t="shared" si="126"/>
        <v>1</v>
      </c>
      <c r="CC167" s="4">
        <f t="shared" si="127"/>
        <v>1</v>
      </c>
      <c r="CD167" s="4">
        <f t="shared" si="128"/>
        <v>1</v>
      </c>
      <c r="CE167" s="4">
        <f t="shared" si="129"/>
        <v>0</v>
      </c>
      <c r="CF167" s="10">
        <f t="shared" si="130"/>
        <v>111</v>
      </c>
    </row>
    <row r="168" spans="2:84" x14ac:dyDescent="0.25">
      <c r="B168" s="25">
        <f t="shared" si="116"/>
        <v>0.55208333333333359</v>
      </c>
      <c r="C168" s="272">
        <v>82</v>
      </c>
      <c r="D168" s="272">
        <v>5</v>
      </c>
      <c r="E168" s="272">
        <v>9</v>
      </c>
      <c r="F168" s="272">
        <v>0</v>
      </c>
      <c r="G168" s="272">
        <v>4</v>
      </c>
      <c r="H168" s="272">
        <v>4</v>
      </c>
      <c r="I168" s="272">
        <v>0</v>
      </c>
      <c r="J168" s="272">
        <v>4</v>
      </c>
      <c r="K168" s="277">
        <v>4</v>
      </c>
      <c r="L168" s="275">
        <f t="array" ref="L168">IF(ISBLANK(C168:K168),"",SUM(C168:K168))</f>
        <v>112</v>
      </c>
      <c r="N168" s="25">
        <f t="shared" si="117"/>
        <v>0.55208333333333359</v>
      </c>
      <c r="O168" s="272">
        <v>0</v>
      </c>
      <c r="P168" s="272">
        <v>0</v>
      </c>
      <c r="Q168" s="272">
        <v>0</v>
      </c>
      <c r="R168" s="272">
        <v>0</v>
      </c>
      <c r="S168" s="272">
        <v>0</v>
      </c>
      <c r="T168" s="272">
        <v>0</v>
      </c>
      <c r="U168" s="272">
        <v>0</v>
      </c>
      <c r="V168" s="272">
        <v>0</v>
      </c>
      <c r="W168" s="277">
        <v>0</v>
      </c>
      <c r="X168" s="275">
        <f t="array" ref="X168">IF(ISBLANK(O168:W168),"",SUM(O168:W168))</f>
        <v>0</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82</v>
      </c>
      <c r="BX168" s="4">
        <f t="shared" si="122"/>
        <v>5</v>
      </c>
      <c r="BY168" s="4">
        <f t="shared" si="123"/>
        <v>9</v>
      </c>
      <c r="BZ168" s="4">
        <f t="shared" si="124"/>
        <v>0</v>
      </c>
      <c r="CA168" s="4">
        <f t="shared" si="125"/>
        <v>4</v>
      </c>
      <c r="CB168" s="4">
        <f t="shared" si="126"/>
        <v>4</v>
      </c>
      <c r="CC168" s="4">
        <f t="shared" si="127"/>
        <v>0</v>
      </c>
      <c r="CD168" s="4">
        <f t="shared" si="128"/>
        <v>4</v>
      </c>
      <c r="CE168" s="4">
        <f t="shared" si="129"/>
        <v>4</v>
      </c>
      <c r="CF168" s="10">
        <f t="shared" si="130"/>
        <v>112</v>
      </c>
    </row>
    <row r="169" spans="2:84" x14ac:dyDescent="0.25">
      <c r="B169" s="25">
        <f t="shared" si="116"/>
        <v>0.56250000000000022</v>
      </c>
      <c r="C169" s="272">
        <v>90</v>
      </c>
      <c r="D169" s="272">
        <v>1</v>
      </c>
      <c r="E169" s="272">
        <v>8</v>
      </c>
      <c r="F169" s="272">
        <v>0</v>
      </c>
      <c r="G169" s="272">
        <v>4</v>
      </c>
      <c r="H169" s="272">
        <v>2</v>
      </c>
      <c r="I169" s="272">
        <v>0</v>
      </c>
      <c r="J169" s="272">
        <v>1</v>
      </c>
      <c r="K169" s="277">
        <v>0</v>
      </c>
      <c r="L169" s="275">
        <f t="array" ref="L169">IF(ISBLANK(C169:K169),"",SUM(C169:K169))</f>
        <v>106</v>
      </c>
      <c r="N169" s="25">
        <f t="shared" si="117"/>
        <v>0.56250000000000022</v>
      </c>
      <c r="O169" s="272">
        <v>0</v>
      </c>
      <c r="P169" s="272">
        <v>0</v>
      </c>
      <c r="Q169" s="272">
        <v>0</v>
      </c>
      <c r="R169" s="272">
        <v>0</v>
      </c>
      <c r="S169" s="272">
        <v>0</v>
      </c>
      <c r="T169" s="272">
        <v>0</v>
      </c>
      <c r="U169" s="272">
        <v>0</v>
      </c>
      <c r="V169" s="272">
        <v>0</v>
      </c>
      <c r="W169" s="277">
        <v>0</v>
      </c>
      <c r="X169" s="275">
        <f t="array" ref="X169">IF(ISBLANK(O169:W169),"",SUM(O169:W169))</f>
        <v>0</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90</v>
      </c>
      <c r="BX169" s="4">
        <f t="shared" si="122"/>
        <v>1</v>
      </c>
      <c r="BY169" s="4">
        <f t="shared" si="123"/>
        <v>8</v>
      </c>
      <c r="BZ169" s="4">
        <f t="shared" si="124"/>
        <v>0</v>
      </c>
      <c r="CA169" s="4">
        <f t="shared" si="125"/>
        <v>4</v>
      </c>
      <c r="CB169" s="4">
        <f t="shared" si="126"/>
        <v>2</v>
      </c>
      <c r="CC169" s="4">
        <f t="shared" si="127"/>
        <v>0</v>
      </c>
      <c r="CD169" s="4">
        <f t="shared" si="128"/>
        <v>1</v>
      </c>
      <c r="CE169" s="4">
        <f t="shared" si="129"/>
        <v>0</v>
      </c>
      <c r="CF169" s="10">
        <f t="shared" si="130"/>
        <v>106</v>
      </c>
    </row>
    <row r="170" spans="2:84" x14ac:dyDescent="0.25">
      <c r="B170" s="25">
        <f t="shared" si="116"/>
        <v>0.57291666666666685</v>
      </c>
      <c r="C170" s="272">
        <v>77</v>
      </c>
      <c r="D170" s="272">
        <v>6</v>
      </c>
      <c r="E170" s="272">
        <v>8</v>
      </c>
      <c r="F170" s="272">
        <v>0</v>
      </c>
      <c r="G170" s="272">
        <v>4</v>
      </c>
      <c r="H170" s="272">
        <v>2</v>
      </c>
      <c r="I170" s="272">
        <v>1</v>
      </c>
      <c r="J170" s="272">
        <v>2</v>
      </c>
      <c r="K170" s="277">
        <v>0</v>
      </c>
      <c r="L170" s="275">
        <f t="array" ref="L170">IF(ISBLANK(C170:K170),"",SUM(C170:K170))</f>
        <v>100</v>
      </c>
      <c r="N170" s="25">
        <f t="shared" si="117"/>
        <v>0.57291666666666685</v>
      </c>
      <c r="O170" s="272">
        <v>0</v>
      </c>
      <c r="P170" s="272">
        <v>0</v>
      </c>
      <c r="Q170" s="272">
        <v>0</v>
      </c>
      <c r="R170" s="272">
        <v>0</v>
      </c>
      <c r="S170" s="272">
        <v>0</v>
      </c>
      <c r="T170" s="272">
        <v>0</v>
      </c>
      <c r="U170" s="272">
        <v>0</v>
      </c>
      <c r="V170" s="272">
        <v>0</v>
      </c>
      <c r="W170" s="277">
        <v>0</v>
      </c>
      <c r="X170" s="275">
        <f t="array" ref="X170">IF(ISBLANK(O170:W170),"",SUM(O170:W170))</f>
        <v>0</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77</v>
      </c>
      <c r="BX170" s="4">
        <f t="shared" si="122"/>
        <v>6</v>
      </c>
      <c r="BY170" s="4">
        <f t="shared" si="123"/>
        <v>8</v>
      </c>
      <c r="BZ170" s="4">
        <f t="shared" si="124"/>
        <v>0</v>
      </c>
      <c r="CA170" s="4">
        <f t="shared" si="125"/>
        <v>4</v>
      </c>
      <c r="CB170" s="4">
        <f t="shared" si="126"/>
        <v>2</v>
      </c>
      <c r="CC170" s="4">
        <f t="shared" si="127"/>
        <v>1</v>
      </c>
      <c r="CD170" s="4">
        <f t="shared" si="128"/>
        <v>2</v>
      </c>
      <c r="CE170" s="4">
        <f t="shared" si="129"/>
        <v>0</v>
      </c>
      <c r="CF170" s="10">
        <f t="shared" si="130"/>
        <v>100</v>
      </c>
    </row>
    <row r="171" spans="2:84" x14ac:dyDescent="0.25">
      <c r="B171" s="25">
        <f t="shared" ref="B171:B190" si="133">B109</f>
        <v>0.58333333333333348</v>
      </c>
      <c r="C171" s="272">
        <v>81</v>
      </c>
      <c r="D171" s="272">
        <v>5</v>
      </c>
      <c r="E171" s="272">
        <v>11</v>
      </c>
      <c r="F171" s="272">
        <v>3</v>
      </c>
      <c r="G171" s="272">
        <v>6</v>
      </c>
      <c r="H171" s="272">
        <v>5</v>
      </c>
      <c r="I171" s="272">
        <v>0</v>
      </c>
      <c r="J171" s="272">
        <v>1</v>
      </c>
      <c r="K171" s="277">
        <v>0</v>
      </c>
      <c r="L171" s="275">
        <f t="array" ref="L171">IF(ISBLANK(C171:K171),"",SUM(C171:K171))</f>
        <v>112</v>
      </c>
      <c r="N171" s="25">
        <f t="shared" si="117"/>
        <v>0.58333333333333348</v>
      </c>
      <c r="O171" s="272">
        <v>0</v>
      </c>
      <c r="P171" s="272">
        <v>0</v>
      </c>
      <c r="Q171" s="272">
        <v>0</v>
      </c>
      <c r="R171" s="272">
        <v>0</v>
      </c>
      <c r="S171" s="272">
        <v>0</v>
      </c>
      <c r="T171" s="272">
        <v>0</v>
      </c>
      <c r="U171" s="272">
        <v>0</v>
      </c>
      <c r="V171" s="272">
        <v>0</v>
      </c>
      <c r="W171" s="277">
        <v>0</v>
      </c>
      <c r="X171" s="275">
        <f t="array" ref="X171">IF(ISBLANK(O171:W171),"",SUM(O171:W171))</f>
        <v>0</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81</v>
      </c>
      <c r="BX171" s="4">
        <f t="shared" si="122"/>
        <v>5</v>
      </c>
      <c r="BY171" s="4">
        <f t="shared" si="123"/>
        <v>11</v>
      </c>
      <c r="BZ171" s="4">
        <f t="shared" si="124"/>
        <v>3</v>
      </c>
      <c r="CA171" s="4">
        <f t="shared" si="125"/>
        <v>6</v>
      </c>
      <c r="CB171" s="4">
        <f t="shared" si="126"/>
        <v>5</v>
      </c>
      <c r="CC171" s="4">
        <f t="shared" si="127"/>
        <v>0</v>
      </c>
      <c r="CD171" s="4">
        <f t="shared" si="128"/>
        <v>1</v>
      </c>
      <c r="CE171" s="4">
        <f t="shared" si="129"/>
        <v>0</v>
      </c>
      <c r="CF171" s="10">
        <f t="shared" si="130"/>
        <v>112</v>
      </c>
    </row>
    <row r="172" spans="2:84" x14ac:dyDescent="0.25">
      <c r="B172" s="25">
        <f t="shared" si="133"/>
        <v>0.59375000000000011</v>
      </c>
      <c r="C172" s="272">
        <v>93</v>
      </c>
      <c r="D172" s="272">
        <v>4</v>
      </c>
      <c r="E172" s="272">
        <v>11</v>
      </c>
      <c r="F172" s="272">
        <v>2</v>
      </c>
      <c r="G172" s="272">
        <v>1</v>
      </c>
      <c r="H172" s="272">
        <v>2</v>
      </c>
      <c r="I172" s="272">
        <v>1</v>
      </c>
      <c r="J172" s="272">
        <v>0</v>
      </c>
      <c r="K172" s="277">
        <v>0</v>
      </c>
      <c r="L172" s="275">
        <f t="array" ref="L172">IF(ISBLANK(C172:K172),"",SUM(C172:K172))</f>
        <v>114</v>
      </c>
      <c r="N172" s="25">
        <f t="shared" si="117"/>
        <v>0.59375000000000011</v>
      </c>
      <c r="O172" s="272">
        <v>0</v>
      </c>
      <c r="P172" s="272">
        <v>0</v>
      </c>
      <c r="Q172" s="272">
        <v>0</v>
      </c>
      <c r="R172" s="272">
        <v>0</v>
      </c>
      <c r="S172" s="272">
        <v>0</v>
      </c>
      <c r="T172" s="272">
        <v>0</v>
      </c>
      <c r="U172" s="272">
        <v>0</v>
      </c>
      <c r="V172" s="272">
        <v>0</v>
      </c>
      <c r="W172" s="277">
        <v>0</v>
      </c>
      <c r="X172" s="275">
        <f t="array" ref="X172">IF(ISBLANK(O172:W172),"",SUM(O172:W172))</f>
        <v>0</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93</v>
      </c>
      <c r="BX172" s="4">
        <f t="shared" si="122"/>
        <v>4</v>
      </c>
      <c r="BY172" s="4">
        <f t="shared" si="123"/>
        <v>11</v>
      </c>
      <c r="BZ172" s="4">
        <f t="shared" si="124"/>
        <v>2</v>
      </c>
      <c r="CA172" s="4">
        <f t="shared" si="125"/>
        <v>1</v>
      </c>
      <c r="CB172" s="4">
        <f t="shared" si="126"/>
        <v>2</v>
      </c>
      <c r="CC172" s="4">
        <f t="shared" si="127"/>
        <v>1</v>
      </c>
      <c r="CD172" s="4">
        <f t="shared" si="128"/>
        <v>0</v>
      </c>
      <c r="CE172" s="4">
        <f t="shared" si="129"/>
        <v>0</v>
      </c>
      <c r="CF172" s="10">
        <f t="shared" si="130"/>
        <v>114</v>
      </c>
    </row>
    <row r="173" spans="2:84" x14ac:dyDescent="0.25">
      <c r="B173" s="25">
        <f t="shared" si="133"/>
        <v>0.60416666666666674</v>
      </c>
      <c r="C173" s="272">
        <v>109</v>
      </c>
      <c r="D173" s="272">
        <v>2</v>
      </c>
      <c r="E173" s="272">
        <v>11</v>
      </c>
      <c r="F173" s="272">
        <v>3</v>
      </c>
      <c r="G173" s="272">
        <v>6</v>
      </c>
      <c r="H173" s="272">
        <v>4</v>
      </c>
      <c r="I173" s="272">
        <v>0</v>
      </c>
      <c r="J173" s="272">
        <v>1</v>
      </c>
      <c r="K173" s="277">
        <v>0</v>
      </c>
      <c r="L173" s="275">
        <f t="array" ref="L173">IF(ISBLANK(C173:K173),"",SUM(C173:K173))</f>
        <v>136</v>
      </c>
      <c r="N173" s="25">
        <f t="shared" si="117"/>
        <v>0.60416666666666674</v>
      </c>
      <c r="O173" s="272">
        <v>0</v>
      </c>
      <c r="P173" s="272">
        <v>0</v>
      </c>
      <c r="Q173" s="272">
        <v>0</v>
      </c>
      <c r="R173" s="272">
        <v>0</v>
      </c>
      <c r="S173" s="272">
        <v>0</v>
      </c>
      <c r="T173" s="272">
        <v>0</v>
      </c>
      <c r="U173" s="272">
        <v>0</v>
      </c>
      <c r="V173" s="272">
        <v>0</v>
      </c>
      <c r="W173" s="277">
        <v>0</v>
      </c>
      <c r="X173" s="275">
        <f t="array" ref="X173">IF(ISBLANK(O173:W173),"",SUM(O173:W173))</f>
        <v>0</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109</v>
      </c>
      <c r="BX173" s="4">
        <f t="shared" si="122"/>
        <v>2</v>
      </c>
      <c r="BY173" s="4">
        <f t="shared" si="123"/>
        <v>11</v>
      </c>
      <c r="BZ173" s="4">
        <f t="shared" si="124"/>
        <v>3</v>
      </c>
      <c r="CA173" s="4">
        <f t="shared" si="125"/>
        <v>6</v>
      </c>
      <c r="CB173" s="4">
        <f t="shared" si="126"/>
        <v>4</v>
      </c>
      <c r="CC173" s="4">
        <f t="shared" si="127"/>
        <v>0</v>
      </c>
      <c r="CD173" s="4">
        <f t="shared" si="128"/>
        <v>1</v>
      </c>
      <c r="CE173" s="4">
        <f t="shared" si="129"/>
        <v>0</v>
      </c>
      <c r="CF173" s="10">
        <f t="shared" si="130"/>
        <v>136</v>
      </c>
    </row>
    <row r="174" spans="2:84" x14ac:dyDescent="0.25">
      <c r="B174" s="25">
        <f t="shared" si="133"/>
        <v>0.61458333333333337</v>
      </c>
      <c r="C174" s="272">
        <v>99</v>
      </c>
      <c r="D174" s="272">
        <v>4</v>
      </c>
      <c r="E174" s="272">
        <v>9</v>
      </c>
      <c r="F174" s="272">
        <v>0</v>
      </c>
      <c r="G174" s="272">
        <v>5</v>
      </c>
      <c r="H174" s="272">
        <v>0</v>
      </c>
      <c r="I174" s="272">
        <v>0</v>
      </c>
      <c r="J174" s="272">
        <v>0</v>
      </c>
      <c r="K174" s="277">
        <v>0</v>
      </c>
      <c r="L174" s="275">
        <f t="array" ref="L174">IF(ISBLANK(C174:K174),"",SUM(C174:K174))</f>
        <v>117</v>
      </c>
      <c r="N174" s="25">
        <f t="shared" si="117"/>
        <v>0.61458333333333337</v>
      </c>
      <c r="O174" s="272">
        <v>0</v>
      </c>
      <c r="P174" s="272">
        <v>0</v>
      </c>
      <c r="Q174" s="272">
        <v>0</v>
      </c>
      <c r="R174" s="272">
        <v>0</v>
      </c>
      <c r="S174" s="272">
        <v>0</v>
      </c>
      <c r="T174" s="272">
        <v>0</v>
      </c>
      <c r="U174" s="272">
        <v>0</v>
      </c>
      <c r="V174" s="272">
        <v>0</v>
      </c>
      <c r="W174" s="277">
        <v>0</v>
      </c>
      <c r="X174" s="275">
        <f t="array" ref="X174">IF(ISBLANK(O174:W174),"",SUM(O174:W174))</f>
        <v>0</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99</v>
      </c>
      <c r="BX174" s="4">
        <f t="shared" si="122"/>
        <v>4</v>
      </c>
      <c r="BY174" s="4">
        <f t="shared" si="123"/>
        <v>9</v>
      </c>
      <c r="BZ174" s="4">
        <f t="shared" si="124"/>
        <v>0</v>
      </c>
      <c r="CA174" s="4">
        <f t="shared" si="125"/>
        <v>5</v>
      </c>
      <c r="CB174" s="4">
        <f t="shared" si="126"/>
        <v>0</v>
      </c>
      <c r="CC174" s="4">
        <f t="shared" si="127"/>
        <v>0</v>
      </c>
      <c r="CD174" s="4">
        <f t="shared" si="128"/>
        <v>0</v>
      </c>
      <c r="CE174" s="4">
        <f t="shared" si="129"/>
        <v>0</v>
      </c>
      <c r="CF174" s="10">
        <f t="shared" si="130"/>
        <v>117</v>
      </c>
    </row>
    <row r="175" spans="2:84" x14ac:dyDescent="0.25">
      <c r="B175" s="25">
        <f t="shared" si="133"/>
        <v>0.625</v>
      </c>
      <c r="C175" s="272">
        <v>82</v>
      </c>
      <c r="D175" s="272">
        <v>7</v>
      </c>
      <c r="E175" s="272">
        <v>11</v>
      </c>
      <c r="F175" s="272">
        <v>0</v>
      </c>
      <c r="G175" s="272">
        <v>1</v>
      </c>
      <c r="H175" s="272">
        <v>1</v>
      </c>
      <c r="I175" s="272">
        <v>0</v>
      </c>
      <c r="J175" s="272">
        <v>0</v>
      </c>
      <c r="K175" s="277">
        <v>0</v>
      </c>
      <c r="L175" s="275">
        <f t="array" ref="L175">IF(ISBLANK(C175:K175),"",SUM(C175:K175))</f>
        <v>102</v>
      </c>
      <c r="N175" s="25">
        <f t="shared" si="117"/>
        <v>0.625</v>
      </c>
      <c r="O175" s="272">
        <v>0</v>
      </c>
      <c r="P175" s="272">
        <v>0</v>
      </c>
      <c r="Q175" s="272">
        <v>0</v>
      </c>
      <c r="R175" s="272">
        <v>0</v>
      </c>
      <c r="S175" s="272">
        <v>0</v>
      </c>
      <c r="T175" s="272">
        <v>0</v>
      </c>
      <c r="U175" s="272">
        <v>0</v>
      </c>
      <c r="V175" s="272">
        <v>0</v>
      </c>
      <c r="W175" s="277">
        <v>0</v>
      </c>
      <c r="X175" s="275">
        <f t="array" ref="X175">IF(ISBLANK(O175:W175),"",SUM(O175:W175))</f>
        <v>0</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82</v>
      </c>
      <c r="BX175" s="4">
        <f t="shared" si="122"/>
        <v>7</v>
      </c>
      <c r="BY175" s="4">
        <f t="shared" si="123"/>
        <v>11</v>
      </c>
      <c r="BZ175" s="4">
        <f t="shared" si="124"/>
        <v>0</v>
      </c>
      <c r="CA175" s="4">
        <f t="shared" si="125"/>
        <v>1</v>
      </c>
      <c r="CB175" s="4">
        <f t="shared" si="126"/>
        <v>1</v>
      </c>
      <c r="CC175" s="4">
        <f t="shared" si="127"/>
        <v>0</v>
      </c>
      <c r="CD175" s="4">
        <f t="shared" si="128"/>
        <v>0</v>
      </c>
      <c r="CE175" s="4">
        <f t="shared" si="129"/>
        <v>0</v>
      </c>
      <c r="CF175" s="10">
        <f t="shared" si="130"/>
        <v>102</v>
      </c>
    </row>
    <row r="176" spans="2:84" x14ac:dyDescent="0.25">
      <c r="B176" s="25">
        <f t="shared" si="133"/>
        <v>0.63541666666666663</v>
      </c>
      <c r="C176" s="272">
        <v>68</v>
      </c>
      <c r="D176" s="272">
        <v>10</v>
      </c>
      <c r="E176" s="272">
        <v>13</v>
      </c>
      <c r="F176" s="272">
        <v>1</v>
      </c>
      <c r="G176" s="272">
        <v>4</v>
      </c>
      <c r="H176" s="272">
        <v>2</v>
      </c>
      <c r="I176" s="272">
        <v>1</v>
      </c>
      <c r="J176" s="272">
        <v>0</v>
      </c>
      <c r="K176" s="277">
        <v>0</v>
      </c>
      <c r="L176" s="275">
        <f t="array" ref="L176">IF(ISBLANK(C176:K176),"",SUM(C176:K176))</f>
        <v>99</v>
      </c>
      <c r="N176" s="25">
        <f t="shared" si="117"/>
        <v>0.63541666666666663</v>
      </c>
      <c r="O176" s="272">
        <v>0</v>
      </c>
      <c r="P176" s="272">
        <v>0</v>
      </c>
      <c r="Q176" s="272">
        <v>0</v>
      </c>
      <c r="R176" s="272">
        <v>0</v>
      </c>
      <c r="S176" s="272">
        <v>0</v>
      </c>
      <c r="T176" s="272">
        <v>0</v>
      </c>
      <c r="U176" s="272">
        <v>0</v>
      </c>
      <c r="V176" s="272">
        <v>0</v>
      </c>
      <c r="W176" s="277">
        <v>0</v>
      </c>
      <c r="X176" s="275">
        <f t="array" ref="X176">IF(ISBLANK(O176:W176),"",SUM(O176:W176))</f>
        <v>0</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68</v>
      </c>
      <c r="BX176" s="4">
        <f t="shared" si="122"/>
        <v>10</v>
      </c>
      <c r="BY176" s="4">
        <f t="shared" si="123"/>
        <v>13</v>
      </c>
      <c r="BZ176" s="4">
        <f t="shared" si="124"/>
        <v>1</v>
      </c>
      <c r="CA176" s="4">
        <f t="shared" si="125"/>
        <v>4</v>
      </c>
      <c r="CB176" s="4">
        <f t="shared" si="126"/>
        <v>2</v>
      </c>
      <c r="CC176" s="4">
        <f t="shared" si="127"/>
        <v>1</v>
      </c>
      <c r="CD176" s="4">
        <f t="shared" si="128"/>
        <v>0</v>
      </c>
      <c r="CE176" s="4">
        <f t="shared" si="129"/>
        <v>0</v>
      </c>
      <c r="CF176" s="10">
        <f t="shared" si="130"/>
        <v>99</v>
      </c>
    </row>
    <row r="177" spans="2:84" x14ac:dyDescent="0.25">
      <c r="B177" s="25">
        <f t="shared" si="133"/>
        <v>0.64583333333333326</v>
      </c>
      <c r="C177" s="272">
        <v>94</v>
      </c>
      <c r="D177" s="272">
        <v>7</v>
      </c>
      <c r="E177" s="272">
        <v>8</v>
      </c>
      <c r="F177" s="272">
        <v>2</v>
      </c>
      <c r="G177" s="272">
        <v>2</v>
      </c>
      <c r="H177" s="272">
        <v>2</v>
      </c>
      <c r="I177" s="272">
        <v>1</v>
      </c>
      <c r="J177" s="272">
        <v>1</v>
      </c>
      <c r="K177" s="277">
        <v>0</v>
      </c>
      <c r="L177" s="275">
        <f t="array" ref="L177">IF(ISBLANK(C177:K177),"",SUM(C177:K177))</f>
        <v>117</v>
      </c>
      <c r="N177" s="25">
        <f t="shared" si="117"/>
        <v>0.64583333333333326</v>
      </c>
      <c r="O177" s="272">
        <v>0</v>
      </c>
      <c r="P177" s="272">
        <v>0</v>
      </c>
      <c r="Q177" s="272">
        <v>0</v>
      </c>
      <c r="R177" s="272">
        <v>0</v>
      </c>
      <c r="S177" s="272">
        <v>0</v>
      </c>
      <c r="T177" s="272">
        <v>0</v>
      </c>
      <c r="U177" s="272">
        <v>0</v>
      </c>
      <c r="V177" s="272">
        <v>0</v>
      </c>
      <c r="W177" s="277">
        <v>0</v>
      </c>
      <c r="X177" s="275">
        <f t="array" ref="X177">IF(ISBLANK(O177:W177),"",SUM(O177:W177))</f>
        <v>0</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94</v>
      </c>
      <c r="BX177" s="4">
        <f t="shared" si="122"/>
        <v>7</v>
      </c>
      <c r="BY177" s="4">
        <f t="shared" si="123"/>
        <v>8</v>
      </c>
      <c r="BZ177" s="4">
        <f t="shared" si="124"/>
        <v>2</v>
      </c>
      <c r="CA177" s="4">
        <f t="shared" si="125"/>
        <v>2</v>
      </c>
      <c r="CB177" s="4">
        <f t="shared" si="126"/>
        <v>2</v>
      </c>
      <c r="CC177" s="4">
        <f t="shared" si="127"/>
        <v>1</v>
      </c>
      <c r="CD177" s="4">
        <f t="shared" si="128"/>
        <v>1</v>
      </c>
      <c r="CE177" s="4">
        <f t="shared" si="129"/>
        <v>0</v>
      </c>
      <c r="CF177" s="10">
        <f t="shared" si="130"/>
        <v>117</v>
      </c>
    </row>
    <row r="178" spans="2:84" x14ac:dyDescent="0.25">
      <c r="B178" s="25">
        <f t="shared" si="133"/>
        <v>0.65624999999999989</v>
      </c>
      <c r="C178" s="272">
        <v>88</v>
      </c>
      <c r="D178" s="272">
        <v>8</v>
      </c>
      <c r="E178" s="272">
        <v>16</v>
      </c>
      <c r="F178" s="272">
        <v>0</v>
      </c>
      <c r="G178" s="272">
        <v>0</v>
      </c>
      <c r="H178" s="272">
        <v>1</v>
      </c>
      <c r="I178" s="272">
        <v>1</v>
      </c>
      <c r="J178" s="272">
        <v>0</v>
      </c>
      <c r="K178" s="277">
        <v>0</v>
      </c>
      <c r="L178" s="275">
        <f t="array" ref="L178">IF(ISBLANK(C178:K178),"",SUM(C178:K178))</f>
        <v>114</v>
      </c>
      <c r="N178" s="25">
        <f t="shared" si="117"/>
        <v>0.65624999999999989</v>
      </c>
      <c r="O178" s="272">
        <v>0</v>
      </c>
      <c r="P178" s="272">
        <v>0</v>
      </c>
      <c r="Q178" s="272">
        <v>0</v>
      </c>
      <c r="R178" s="272">
        <v>0</v>
      </c>
      <c r="S178" s="272">
        <v>0</v>
      </c>
      <c r="T178" s="272">
        <v>0</v>
      </c>
      <c r="U178" s="272">
        <v>0</v>
      </c>
      <c r="V178" s="272">
        <v>0</v>
      </c>
      <c r="W178" s="277">
        <v>0</v>
      </c>
      <c r="X178" s="275">
        <f t="array" ref="X178">IF(ISBLANK(O178:W178),"",SUM(O178:W178))</f>
        <v>0</v>
      </c>
      <c r="Z178" s="25">
        <f t="shared" si="118"/>
        <v>0.65624999999999989</v>
      </c>
      <c r="AA178" s="272">
        <v>0</v>
      </c>
      <c r="AB178" s="272">
        <v>0</v>
      </c>
      <c r="AC178" s="272">
        <v>1</v>
      </c>
      <c r="AD178" s="272">
        <v>0</v>
      </c>
      <c r="AE178" s="272">
        <v>0</v>
      </c>
      <c r="AF178" s="272">
        <v>0</v>
      </c>
      <c r="AG178" s="272">
        <v>0</v>
      </c>
      <c r="AH178" s="272">
        <v>0</v>
      </c>
      <c r="AI178" s="277">
        <v>0</v>
      </c>
      <c r="AJ178" s="275">
        <f t="array" ref="AJ178">IF(ISBLANK(AA178:AI178),"",SUM(AA178:AI178))</f>
        <v>1</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88</v>
      </c>
      <c r="BX178" s="4">
        <f t="shared" si="122"/>
        <v>8</v>
      </c>
      <c r="BY178" s="4">
        <f t="shared" si="123"/>
        <v>17</v>
      </c>
      <c r="BZ178" s="4">
        <f t="shared" si="124"/>
        <v>0</v>
      </c>
      <c r="CA178" s="4">
        <f t="shared" si="125"/>
        <v>0</v>
      </c>
      <c r="CB178" s="4">
        <f t="shared" si="126"/>
        <v>1</v>
      </c>
      <c r="CC178" s="4">
        <f t="shared" si="127"/>
        <v>1</v>
      </c>
      <c r="CD178" s="4">
        <f t="shared" si="128"/>
        <v>0</v>
      </c>
      <c r="CE178" s="4">
        <f t="shared" si="129"/>
        <v>0</v>
      </c>
      <c r="CF178" s="10">
        <f t="shared" si="130"/>
        <v>115</v>
      </c>
    </row>
    <row r="179" spans="2:84" x14ac:dyDescent="0.25">
      <c r="B179" s="25">
        <f t="shared" si="133"/>
        <v>0.66666666666666652</v>
      </c>
      <c r="C179" s="272">
        <v>90</v>
      </c>
      <c r="D179" s="272">
        <v>5</v>
      </c>
      <c r="E179" s="272">
        <v>15</v>
      </c>
      <c r="F179" s="272">
        <v>1</v>
      </c>
      <c r="G179" s="272">
        <v>3</v>
      </c>
      <c r="H179" s="272">
        <v>2</v>
      </c>
      <c r="I179" s="272">
        <v>3</v>
      </c>
      <c r="J179" s="272">
        <v>2</v>
      </c>
      <c r="K179" s="277">
        <v>0</v>
      </c>
      <c r="L179" s="275">
        <f t="array" ref="L179">IF(ISBLANK(C179:K179),"",SUM(C179:K179))</f>
        <v>121</v>
      </c>
      <c r="N179" s="25">
        <f t="shared" si="117"/>
        <v>0.66666666666666652</v>
      </c>
      <c r="O179" s="272">
        <v>0</v>
      </c>
      <c r="P179" s="272">
        <v>0</v>
      </c>
      <c r="Q179" s="272">
        <v>0</v>
      </c>
      <c r="R179" s="272">
        <v>0</v>
      </c>
      <c r="S179" s="272">
        <v>0</v>
      </c>
      <c r="T179" s="272">
        <v>0</v>
      </c>
      <c r="U179" s="272">
        <v>0</v>
      </c>
      <c r="V179" s="272">
        <v>0</v>
      </c>
      <c r="W179" s="277">
        <v>0</v>
      </c>
      <c r="X179" s="275">
        <f t="array" ref="X179">IF(ISBLANK(O179:W179),"",SUM(O179:W179))</f>
        <v>0</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90</v>
      </c>
      <c r="BX179" s="4">
        <f t="shared" si="122"/>
        <v>5</v>
      </c>
      <c r="BY179" s="4">
        <f t="shared" si="123"/>
        <v>15</v>
      </c>
      <c r="BZ179" s="4">
        <f t="shared" si="124"/>
        <v>1</v>
      </c>
      <c r="CA179" s="4">
        <f t="shared" si="125"/>
        <v>3</v>
      </c>
      <c r="CB179" s="4">
        <f t="shared" si="126"/>
        <v>2</v>
      </c>
      <c r="CC179" s="4">
        <f t="shared" si="127"/>
        <v>3</v>
      </c>
      <c r="CD179" s="4">
        <f t="shared" si="128"/>
        <v>2</v>
      </c>
      <c r="CE179" s="4">
        <f t="shared" si="129"/>
        <v>0</v>
      </c>
      <c r="CF179" s="10">
        <f t="shared" si="130"/>
        <v>121</v>
      </c>
    </row>
    <row r="180" spans="2:84" x14ac:dyDescent="0.25">
      <c r="B180" s="25">
        <f t="shared" si="133"/>
        <v>0.67708333333333315</v>
      </c>
      <c r="C180" s="272">
        <v>97</v>
      </c>
      <c r="D180" s="272">
        <v>4</v>
      </c>
      <c r="E180" s="272">
        <v>14</v>
      </c>
      <c r="F180" s="272">
        <v>3</v>
      </c>
      <c r="G180" s="272">
        <v>0</v>
      </c>
      <c r="H180" s="272">
        <v>3</v>
      </c>
      <c r="I180" s="272">
        <v>0</v>
      </c>
      <c r="J180" s="272">
        <v>0</v>
      </c>
      <c r="K180" s="277">
        <v>0</v>
      </c>
      <c r="L180" s="275">
        <f t="array" ref="L180">IF(ISBLANK(C180:K180),"",SUM(C180:K180))</f>
        <v>121</v>
      </c>
      <c r="N180" s="25">
        <f t="shared" si="117"/>
        <v>0.67708333333333315</v>
      </c>
      <c r="O180" s="272">
        <v>0</v>
      </c>
      <c r="P180" s="272">
        <v>0</v>
      </c>
      <c r="Q180" s="272">
        <v>0</v>
      </c>
      <c r="R180" s="272">
        <v>0</v>
      </c>
      <c r="S180" s="272">
        <v>0</v>
      </c>
      <c r="T180" s="272">
        <v>0</v>
      </c>
      <c r="U180" s="272">
        <v>0</v>
      </c>
      <c r="V180" s="272">
        <v>0</v>
      </c>
      <c r="W180" s="277">
        <v>0</v>
      </c>
      <c r="X180" s="275">
        <f t="array" ref="X180">IF(ISBLANK(O180:W180),"",SUM(O180:W180))</f>
        <v>0</v>
      </c>
      <c r="Z180" s="25">
        <f t="shared" si="118"/>
        <v>0.67708333333333315</v>
      </c>
      <c r="AA180" s="272">
        <v>1</v>
      </c>
      <c r="AB180" s="272">
        <v>0</v>
      </c>
      <c r="AC180" s="272">
        <v>0</v>
      </c>
      <c r="AD180" s="272">
        <v>0</v>
      </c>
      <c r="AE180" s="272">
        <v>0</v>
      </c>
      <c r="AF180" s="272">
        <v>0</v>
      </c>
      <c r="AG180" s="272">
        <v>0</v>
      </c>
      <c r="AH180" s="272">
        <v>0</v>
      </c>
      <c r="AI180" s="277">
        <v>0</v>
      </c>
      <c r="AJ180" s="275">
        <f t="array" ref="AJ180">IF(ISBLANK(AA180:AI180),"",SUM(AA180:AI180))</f>
        <v>1</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98</v>
      </c>
      <c r="BX180" s="4">
        <f t="shared" si="122"/>
        <v>4</v>
      </c>
      <c r="BY180" s="4">
        <f t="shared" si="123"/>
        <v>14</v>
      </c>
      <c r="BZ180" s="4">
        <f t="shared" si="124"/>
        <v>3</v>
      </c>
      <c r="CA180" s="4">
        <f t="shared" si="125"/>
        <v>0</v>
      </c>
      <c r="CB180" s="4">
        <f t="shared" si="126"/>
        <v>3</v>
      </c>
      <c r="CC180" s="4">
        <f t="shared" si="127"/>
        <v>0</v>
      </c>
      <c r="CD180" s="4">
        <f t="shared" si="128"/>
        <v>0</v>
      </c>
      <c r="CE180" s="4">
        <f t="shared" si="129"/>
        <v>0</v>
      </c>
      <c r="CF180" s="10">
        <f t="shared" si="130"/>
        <v>122</v>
      </c>
    </row>
    <row r="181" spans="2:84" x14ac:dyDescent="0.25">
      <c r="B181" s="25">
        <f t="shared" si="133"/>
        <v>0.68749999999999978</v>
      </c>
      <c r="C181" s="272">
        <v>90</v>
      </c>
      <c r="D181" s="272">
        <v>7</v>
      </c>
      <c r="E181" s="272">
        <v>11</v>
      </c>
      <c r="F181" s="272">
        <v>2</v>
      </c>
      <c r="G181" s="272">
        <v>1</v>
      </c>
      <c r="H181" s="272">
        <v>0</v>
      </c>
      <c r="I181" s="272">
        <v>1</v>
      </c>
      <c r="J181" s="272">
        <v>1</v>
      </c>
      <c r="K181" s="277">
        <v>0</v>
      </c>
      <c r="L181" s="275">
        <f t="array" ref="L181">IF(ISBLANK(C181:K181),"",SUM(C181:K181))</f>
        <v>113</v>
      </c>
      <c r="N181" s="25">
        <f t="shared" si="117"/>
        <v>0.68749999999999978</v>
      </c>
      <c r="O181" s="272">
        <v>0</v>
      </c>
      <c r="P181" s="272">
        <v>0</v>
      </c>
      <c r="Q181" s="272">
        <v>0</v>
      </c>
      <c r="R181" s="272">
        <v>0</v>
      </c>
      <c r="S181" s="272">
        <v>0</v>
      </c>
      <c r="T181" s="272">
        <v>0</v>
      </c>
      <c r="U181" s="272">
        <v>0</v>
      </c>
      <c r="V181" s="272">
        <v>0</v>
      </c>
      <c r="W181" s="277">
        <v>0</v>
      </c>
      <c r="X181" s="275">
        <f t="array" ref="X181">IF(ISBLANK(O181:W181),"",SUM(O181:W181))</f>
        <v>0</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90</v>
      </c>
      <c r="BX181" s="4">
        <f t="shared" si="122"/>
        <v>7</v>
      </c>
      <c r="BY181" s="4">
        <f t="shared" si="123"/>
        <v>11</v>
      </c>
      <c r="BZ181" s="4">
        <f t="shared" si="124"/>
        <v>2</v>
      </c>
      <c r="CA181" s="4">
        <f t="shared" si="125"/>
        <v>1</v>
      </c>
      <c r="CB181" s="4">
        <f t="shared" si="126"/>
        <v>0</v>
      </c>
      <c r="CC181" s="4">
        <f t="shared" si="127"/>
        <v>1</v>
      </c>
      <c r="CD181" s="4">
        <f t="shared" si="128"/>
        <v>1</v>
      </c>
      <c r="CE181" s="4">
        <f t="shared" si="129"/>
        <v>0</v>
      </c>
      <c r="CF181" s="10">
        <f t="shared" si="130"/>
        <v>113</v>
      </c>
    </row>
    <row r="182" spans="2:84" x14ac:dyDescent="0.25">
      <c r="B182" s="25">
        <f t="shared" si="133"/>
        <v>0.69791666666666641</v>
      </c>
      <c r="C182" s="272">
        <v>75</v>
      </c>
      <c r="D182" s="272">
        <v>10</v>
      </c>
      <c r="E182" s="272">
        <v>6</v>
      </c>
      <c r="F182" s="272">
        <v>1</v>
      </c>
      <c r="G182" s="272">
        <v>2</v>
      </c>
      <c r="H182" s="272">
        <v>2</v>
      </c>
      <c r="I182" s="272">
        <v>0</v>
      </c>
      <c r="J182" s="272">
        <v>0</v>
      </c>
      <c r="K182" s="277">
        <v>0</v>
      </c>
      <c r="L182" s="275">
        <f t="array" ref="L182">IF(ISBLANK(C182:K182),"",SUM(C182:K182))</f>
        <v>96</v>
      </c>
      <c r="N182" s="25">
        <f t="shared" si="117"/>
        <v>0.69791666666666641</v>
      </c>
      <c r="O182" s="272">
        <v>0</v>
      </c>
      <c r="P182" s="272">
        <v>0</v>
      </c>
      <c r="Q182" s="272">
        <v>0</v>
      </c>
      <c r="R182" s="272">
        <v>0</v>
      </c>
      <c r="S182" s="272">
        <v>0</v>
      </c>
      <c r="T182" s="272">
        <v>0</v>
      </c>
      <c r="U182" s="272">
        <v>0</v>
      </c>
      <c r="V182" s="272">
        <v>0</v>
      </c>
      <c r="W182" s="277">
        <v>0</v>
      </c>
      <c r="X182" s="275">
        <f t="array" ref="X182">IF(ISBLANK(O182:W182),"",SUM(O182:W182))</f>
        <v>0</v>
      </c>
      <c r="Z182" s="25">
        <f t="shared" si="118"/>
        <v>0.69791666666666641</v>
      </c>
      <c r="AA182" s="272">
        <v>1</v>
      </c>
      <c r="AB182" s="272">
        <v>0</v>
      </c>
      <c r="AC182" s="272">
        <v>0</v>
      </c>
      <c r="AD182" s="272">
        <v>0</v>
      </c>
      <c r="AE182" s="272">
        <v>0</v>
      </c>
      <c r="AF182" s="272">
        <v>0</v>
      </c>
      <c r="AG182" s="272">
        <v>0</v>
      </c>
      <c r="AH182" s="272">
        <v>0</v>
      </c>
      <c r="AI182" s="277">
        <v>0</v>
      </c>
      <c r="AJ182" s="275">
        <f t="array" ref="AJ182">IF(ISBLANK(AA182:AI182),"",SUM(AA182:AI182))</f>
        <v>1</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76</v>
      </c>
      <c r="BX182" s="4">
        <f t="shared" si="122"/>
        <v>10</v>
      </c>
      <c r="BY182" s="4">
        <f t="shared" si="123"/>
        <v>6</v>
      </c>
      <c r="BZ182" s="4">
        <f t="shared" si="124"/>
        <v>1</v>
      </c>
      <c r="CA182" s="4">
        <f t="shared" si="125"/>
        <v>2</v>
      </c>
      <c r="CB182" s="4">
        <f t="shared" si="126"/>
        <v>2</v>
      </c>
      <c r="CC182" s="4">
        <f t="shared" si="127"/>
        <v>0</v>
      </c>
      <c r="CD182" s="4">
        <f t="shared" si="128"/>
        <v>0</v>
      </c>
      <c r="CE182" s="4">
        <f t="shared" si="129"/>
        <v>0</v>
      </c>
      <c r="CF182" s="10">
        <f t="shared" si="130"/>
        <v>97</v>
      </c>
    </row>
    <row r="183" spans="2:84" x14ac:dyDescent="0.25">
      <c r="B183" s="25">
        <f t="shared" si="133"/>
        <v>0.70833333333333304</v>
      </c>
      <c r="C183" s="272">
        <v>93</v>
      </c>
      <c r="D183" s="272">
        <v>5</v>
      </c>
      <c r="E183" s="272">
        <v>9</v>
      </c>
      <c r="F183" s="272">
        <v>1</v>
      </c>
      <c r="G183" s="272">
        <v>0</v>
      </c>
      <c r="H183" s="272">
        <v>0</v>
      </c>
      <c r="I183" s="272">
        <v>1</v>
      </c>
      <c r="J183" s="272">
        <v>1</v>
      </c>
      <c r="K183" s="277">
        <v>0</v>
      </c>
      <c r="L183" s="275">
        <f t="array" ref="L183">IF(ISBLANK(C183:K183),"",SUM(C183:K183))</f>
        <v>110</v>
      </c>
      <c r="N183" s="25">
        <f t="shared" si="117"/>
        <v>0.70833333333333304</v>
      </c>
      <c r="O183" s="272">
        <v>0</v>
      </c>
      <c r="P183" s="272">
        <v>0</v>
      </c>
      <c r="Q183" s="272">
        <v>0</v>
      </c>
      <c r="R183" s="272">
        <v>0</v>
      </c>
      <c r="S183" s="272">
        <v>0</v>
      </c>
      <c r="T183" s="272">
        <v>0</v>
      </c>
      <c r="U183" s="272">
        <v>0</v>
      </c>
      <c r="V183" s="272">
        <v>0</v>
      </c>
      <c r="W183" s="277">
        <v>0</v>
      </c>
      <c r="X183" s="275">
        <f t="array" ref="X183">IF(ISBLANK(O183:W183),"",SUM(O183:W183))</f>
        <v>0</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93</v>
      </c>
      <c r="BX183" s="4">
        <f t="shared" si="122"/>
        <v>5</v>
      </c>
      <c r="BY183" s="4">
        <f t="shared" si="123"/>
        <v>9</v>
      </c>
      <c r="BZ183" s="4">
        <f t="shared" si="124"/>
        <v>1</v>
      </c>
      <c r="CA183" s="4">
        <f t="shared" si="125"/>
        <v>0</v>
      </c>
      <c r="CB183" s="4">
        <f t="shared" si="126"/>
        <v>0</v>
      </c>
      <c r="CC183" s="4">
        <f t="shared" si="127"/>
        <v>1</v>
      </c>
      <c r="CD183" s="4">
        <f t="shared" si="128"/>
        <v>1</v>
      </c>
      <c r="CE183" s="4">
        <f t="shared" si="129"/>
        <v>0</v>
      </c>
      <c r="CF183" s="10">
        <f t="shared" si="130"/>
        <v>110</v>
      </c>
    </row>
    <row r="184" spans="2:84" x14ac:dyDescent="0.25">
      <c r="B184" s="25">
        <f t="shared" si="133"/>
        <v>0.71874999999999967</v>
      </c>
      <c r="C184" s="272">
        <v>93</v>
      </c>
      <c r="D184" s="272">
        <v>5</v>
      </c>
      <c r="E184" s="272">
        <v>5</v>
      </c>
      <c r="F184" s="272">
        <v>1</v>
      </c>
      <c r="G184" s="272">
        <v>0</v>
      </c>
      <c r="H184" s="272">
        <v>1</v>
      </c>
      <c r="I184" s="272">
        <v>2</v>
      </c>
      <c r="J184" s="272">
        <v>2</v>
      </c>
      <c r="K184" s="277">
        <v>0</v>
      </c>
      <c r="L184" s="275">
        <f t="array" ref="L184">IF(ISBLANK(C184:K184),"",SUM(C184:K184))</f>
        <v>109</v>
      </c>
      <c r="N184" s="25">
        <f t="shared" si="117"/>
        <v>0.71874999999999967</v>
      </c>
      <c r="O184" s="272">
        <v>0</v>
      </c>
      <c r="P184" s="272">
        <v>0</v>
      </c>
      <c r="Q184" s="272">
        <v>0</v>
      </c>
      <c r="R184" s="272">
        <v>0</v>
      </c>
      <c r="S184" s="272">
        <v>0</v>
      </c>
      <c r="T184" s="272">
        <v>0</v>
      </c>
      <c r="U184" s="272">
        <v>0</v>
      </c>
      <c r="V184" s="272">
        <v>0</v>
      </c>
      <c r="W184" s="277">
        <v>0</v>
      </c>
      <c r="X184" s="275">
        <f t="array" ref="X184">IF(ISBLANK(O184:W184),"",SUM(O184:W184))</f>
        <v>0</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93</v>
      </c>
      <c r="BX184" s="4">
        <f t="shared" si="122"/>
        <v>5</v>
      </c>
      <c r="BY184" s="4">
        <f t="shared" si="123"/>
        <v>5</v>
      </c>
      <c r="BZ184" s="4">
        <f t="shared" si="124"/>
        <v>1</v>
      </c>
      <c r="CA184" s="4">
        <f t="shared" si="125"/>
        <v>0</v>
      </c>
      <c r="CB184" s="4">
        <f t="shared" si="126"/>
        <v>1</v>
      </c>
      <c r="CC184" s="4">
        <f t="shared" si="127"/>
        <v>2</v>
      </c>
      <c r="CD184" s="4">
        <f t="shared" si="128"/>
        <v>2</v>
      </c>
      <c r="CE184" s="4">
        <f t="shared" si="129"/>
        <v>0</v>
      </c>
      <c r="CF184" s="10">
        <f t="shared" si="130"/>
        <v>109</v>
      </c>
    </row>
    <row r="185" spans="2:84" x14ac:dyDescent="0.25">
      <c r="B185" s="25">
        <f t="shared" si="133"/>
        <v>0.7291666666666663</v>
      </c>
      <c r="C185" s="272">
        <v>80</v>
      </c>
      <c r="D185" s="272">
        <v>7</v>
      </c>
      <c r="E185" s="272">
        <v>8</v>
      </c>
      <c r="F185" s="272">
        <v>1</v>
      </c>
      <c r="G185" s="272">
        <v>0</v>
      </c>
      <c r="H185" s="272">
        <v>0</v>
      </c>
      <c r="I185" s="272">
        <v>1</v>
      </c>
      <c r="J185" s="272">
        <v>2</v>
      </c>
      <c r="K185" s="277">
        <v>0</v>
      </c>
      <c r="L185" s="275">
        <f t="array" ref="L185">IF(ISBLANK(C185:K185),"",SUM(C185:K185))</f>
        <v>99</v>
      </c>
      <c r="N185" s="25">
        <f t="shared" si="117"/>
        <v>0.7291666666666663</v>
      </c>
      <c r="O185" s="272">
        <v>0</v>
      </c>
      <c r="P185" s="272">
        <v>0</v>
      </c>
      <c r="Q185" s="272">
        <v>0</v>
      </c>
      <c r="R185" s="272">
        <v>0</v>
      </c>
      <c r="S185" s="272">
        <v>0</v>
      </c>
      <c r="T185" s="272">
        <v>0</v>
      </c>
      <c r="U185" s="272">
        <v>0</v>
      </c>
      <c r="V185" s="272">
        <v>0</v>
      </c>
      <c r="W185" s="277">
        <v>0</v>
      </c>
      <c r="X185" s="275">
        <f t="array" ref="X185">IF(ISBLANK(O185:W185),"",SUM(O185:W185))</f>
        <v>0</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80</v>
      </c>
      <c r="BX185" s="4">
        <f t="shared" si="122"/>
        <v>7</v>
      </c>
      <c r="BY185" s="4">
        <f t="shared" si="123"/>
        <v>8</v>
      </c>
      <c r="BZ185" s="4">
        <f t="shared" si="124"/>
        <v>1</v>
      </c>
      <c r="CA185" s="4">
        <f t="shared" si="125"/>
        <v>0</v>
      </c>
      <c r="CB185" s="4">
        <f t="shared" si="126"/>
        <v>0</v>
      </c>
      <c r="CC185" s="4">
        <f t="shared" si="127"/>
        <v>1</v>
      </c>
      <c r="CD185" s="4">
        <f t="shared" si="128"/>
        <v>2</v>
      </c>
      <c r="CE185" s="4">
        <f t="shared" si="129"/>
        <v>0</v>
      </c>
      <c r="CF185" s="10">
        <f t="shared" si="130"/>
        <v>99</v>
      </c>
    </row>
    <row r="186" spans="2:84" x14ac:dyDescent="0.25">
      <c r="B186" s="25">
        <f t="shared" si="133"/>
        <v>0.73958333333333293</v>
      </c>
      <c r="C186" s="272">
        <v>82</v>
      </c>
      <c r="D186" s="272">
        <v>1</v>
      </c>
      <c r="E186" s="272">
        <v>6</v>
      </c>
      <c r="F186" s="272">
        <v>0</v>
      </c>
      <c r="G186" s="272">
        <v>0</v>
      </c>
      <c r="H186" s="272">
        <v>0</v>
      </c>
      <c r="I186" s="272">
        <v>2</v>
      </c>
      <c r="J186" s="272">
        <v>2</v>
      </c>
      <c r="K186" s="277">
        <v>1</v>
      </c>
      <c r="L186" s="275">
        <f t="array" ref="L186">IF(ISBLANK(C186:K186),"",SUM(C186:K186))</f>
        <v>94</v>
      </c>
      <c r="N186" s="25">
        <f t="shared" si="117"/>
        <v>0.73958333333333293</v>
      </c>
      <c r="O186" s="272">
        <v>0</v>
      </c>
      <c r="P186" s="272">
        <v>0</v>
      </c>
      <c r="Q186" s="272">
        <v>0</v>
      </c>
      <c r="R186" s="272">
        <v>0</v>
      </c>
      <c r="S186" s="272">
        <v>0</v>
      </c>
      <c r="T186" s="272">
        <v>0</v>
      </c>
      <c r="U186" s="272">
        <v>0</v>
      </c>
      <c r="V186" s="272">
        <v>0</v>
      </c>
      <c r="W186" s="277">
        <v>0</v>
      </c>
      <c r="X186" s="275">
        <f t="array" ref="X186">IF(ISBLANK(O186:W186),"",SUM(O186:W186))</f>
        <v>0</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82</v>
      </c>
      <c r="BX186" s="4">
        <f t="shared" si="122"/>
        <v>1</v>
      </c>
      <c r="BY186" s="4">
        <f t="shared" si="123"/>
        <v>6</v>
      </c>
      <c r="BZ186" s="4">
        <f t="shared" si="124"/>
        <v>0</v>
      </c>
      <c r="CA186" s="4">
        <f t="shared" si="125"/>
        <v>0</v>
      </c>
      <c r="CB186" s="4">
        <f t="shared" si="126"/>
        <v>0</v>
      </c>
      <c r="CC186" s="4">
        <f t="shared" si="127"/>
        <v>2</v>
      </c>
      <c r="CD186" s="4">
        <f t="shared" si="128"/>
        <v>2</v>
      </c>
      <c r="CE186" s="4">
        <f t="shared" si="129"/>
        <v>1</v>
      </c>
      <c r="CF186" s="10">
        <f t="shared" si="130"/>
        <v>94</v>
      </c>
    </row>
    <row r="187" spans="2:84" x14ac:dyDescent="0.25">
      <c r="B187" s="25">
        <f t="shared" si="133"/>
        <v>0.74999999999999956</v>
      </c>
      <c r="C187" s="272">
        <v>74</v>
      </c>
      <c r="D187" s="272">
        <v>3</v>
      </c>
      <c r="E187" s="272">
        <v>5</v>
      </c>
      <c r="F187" s="272">
        <v>0</v>
      </c>
      <c r="G187" s="272">
        <v>0</v>
      </c>
      <c r="H187" s="272">
        <v>0</v>
      </c>
      <c r="I187" s="272">
        <v>1</v>
      </c>
      <c r="J187" s="272">
        <v>2</v>
      </c>
      <c r="K187" s="277">
        <v>0</v>
      </c>
      <c r="L187" s="275">
        <f t="array" ref="L187">IF(ISBLANK(C187:K187),"",SUM(C187:K187))</f>
        <v>85</v>
      </c>
      <c r="N187" s="25">
        <f t="shared" si="117"/>
        <v>0.74999999999999956</v>
      </c>
      <c r="O187" s="272">
        <v>0</v>
      </c>
      <c r="P187" s="272">
        <v>0</v>
      </c>
      <c r="Q187" s="272">
        <v>0</v>
      </c>
      <c r="R187" s="272">
        <v>0</v>
      </c>
      <c r="S187" s="272">
        <v>0</v>
      </c>
      <c r="T187" s="272">
        <v>0</v>
      </c>
      <c r="U187" s="272">
        <v>0</v>
      </c>
      <c r="V187" s="272">
        <v>0</v>
      </c>
      <c r="W187" s="277">
        <v>0</v>
      </c>
      <c r="X187" s="275">
        <f t="array" ref="X187">IF(ISBLANK(O187:W187),"",SUM(O187:W187))</f>
        <v>0</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74</v>
      </c>
      <c r="BX187" s="4">
        <f t="shared" si="122"/>
        <v>3</v>
      </c>
      <c r="BY187" s="4">
        <f t="shared" si="123"/>
        <v>5</v>
      </c>
      <c r="BZ187" s="4">
        <f t="shared" si="124"/>
        <v>0</v>
      </c>
      <c r="CA187" s="4">
        <f t="shared" si="125"/>
        <v>0</v>
      </c>
      <c r="CB187" s="4">
        <f t="shared" si="126"/>
        <v>0</v>
      </c>
      <c r="CC187" s="4">
        <f t="shared" si="127"/>
        <v>1</v>
      </c>
      <c r="CD187" s="4">
        <f t="shared" si="128"/>
        <v>2</v>
      </c>
      <c r="CE187" s="4">
        <f t="shared" si="129"/>
        <v>0</v>
      </c>
      <c r="CF187" s="10">
        <f>IF(BW187="","",SUM(BW187:CE187))</f>
        <v>85</v>
      </c>
    </row>
    <row r="188" spans="2:84" x14ac:dyDescent="0.25">
      <c r="B188" s="25">
        <f t="shared" si="133"/>
        <v>0.76041666666666619</v>
      </c>
      <c r="C188" s="272">
        <v>79</v>
      </c>
      <c r="D188" s="272">
        <v>4</v>
      </c>
      <c r="E188" s="272">
        <v>2</v>
      </c>
      <c r="F188" s="272">
        <v>1</v>
      </c>
      <c r="G188" s="272">
        <v>0</v>
      </c>
      <c r="H188" s="272">
        <v>0</v>
      </c>
      <c r="I188" s="272">
        <v>0</v>
      </c>
      <c r="J188" s="272">
        <v>2</v>
      </c>
      <c r="K188" s="277">
        <v>0</v>
      </c>
      <c r="L188" s="275">
        <f t="array" ref="L188">IF(ISBLANK(C188:K188),"",SUM(C188:K188))</f>
        <v>88</v>
      </c>
      <c r="N188" s="25">
        <f t="shared" si="117"/>
        <v>0.76041666666666619</v>
      </c>
      <c r="O188" s="272">
        <v>0</v>
      </c>
      <c r="P188" s="272">
        <v>0</v>
      </c>
      <c r="Q188" s="272">
        <v>0</v>
      </c>
      <c r="R188" s="272">
        <v>0</v>
      </c>
      <c r="S188" s="272">
        <v>0</v>
      </c>
      <c r="T188" s="272">
        <v>0</v>
      </c>
      <c r="U188" s="272">
        <v>0</v>
      </c>
      <c r="V188" s="272">
        <v>0</v>
      </c>
      <c r="W188" s="277">
        <v>0</v>
      </c>
      <c r="X188" s="275">
        <f t="array" ref="X188">IF(ISBLANK(O188:W188),"",SUM(O188:W188))</f>
        <v>0</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79</v>
      </c>
      <c r="BX188" s="4">
        <f t="shared" si="122"/>
        <v>4</v>
      </c>
      <c r="BY188" s="4">
        <f t="shared" si="123"/>
        <v>2</v>
      </c>
      <c r="BZ188" s="4">
        <f t="shared" si="124"/>
        <v>1</v>
      </c>
      <c r="CA188" s="4">
        <f t="shared" si="125"/>
        <v>0</v>
      </c>
      <c r="CB188" s="4">
        <f t="shared" si="126"/>
        <v>0</v>
      </c>
      <c r="CC188" s="4">
        <f t="shared" si="127"/>
        <v>0</v>
      </c>
      <c r="CD188" s="4">
        <f t="shared" si="128"/>
        <v>2</v>
      </c>
      <c r="CE188" s="4">
        <f t="shared" si="129"/>
        <v>0</v>
      </c>
      <c r="CF188" s="10">
        <f t="shared" ref="CF188:CF190" si="137">IF(BW188="","",SUM(BW188:CE188))</f>
        <v>88</v>
      </c>
    </row>
    <row r="189" spans="2:84" x14ac:dyDescent="0.25">
      <c r="B189" s="25">
        <f t="shared" si="133"/>
        <v>0.77083333333333282</v>
      </c>
      <c r="C189" s="272">
        <v>70</v>
      </c>
      <c r="D189" s="272">
        <v>1</v>
      </c>
      <c r="E189" s="272">
        <v>5</v>
      </c>
      <c r="F189" s="272">
        <v>1</v>
      </c>
      <c r="G189" s="272">
        <v>0</v>
      </c>
      <c r="H189" s="272">
        <v>2</v>
      </c>
      <c r="I189" s="272">
        <v>1</v>
      </c>
      <c r="J189" s="272">
        <v>1</v>
      </c>
      <c r="K189" s="277">
        <v>0</v>
      </c>
      <c r="L189" s="275">
        <f t="array" ref="L189">IF(ISBLANK(C189:K189),"",SUM(C189:K189))</f>
        <v>81</v>
      </c>
      <c r="N189" s="25">
        <f t="shared" si="117"/>
        <v>0.77083333333333282</v>
      </c>
      <c r="O189" s="272">
        <v>0</v>
      </c>
      <c r="P189" s="272">
        <v>0</v>
      </c>
      <c r="Q189" s="272">
        <v>0</v>
      </c>
      <c r="R189" s="272">
        <v>0</v>
      </c>
      <c r="S189" s="272">
        <v>0</v>
      </c>
      <c r="T189" s="272">
        <v>0</v>
      </c>
      <c r="U189" s="272">
        <v>0</v>
      </c>
      <c r="V189" s="272">
        <v>0</v>
      </c>
      <c r="W189" s="277">
        <v>0</v>
      </c>
      <c r="X189" s="275">
        <f t="array" ref="X189">IF(ISBLANK(O189:W189),"",SUM(O189:W189))</f>
        <v>0</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70</v>
      </c>
      <c r="BX189" s="4">
        <f t="shared" si="122"/>
        <v>1</v>
      </c>
      <c r="BY189" s="4">
        <f t="shared" si="123"/>
        <v>5</v>
      </c>
      <c r="BZ189" s="4">
        <f t="shared" si="124"/>
        <v>1</v>
      </c>
      <c r="CA189" s="4">
        <f t="shared" si="125"/>
        <v>0</v>
      </c>
      <c r="CB189" s="4">
        <f t="shared" si="126"/>
        <v>2</v>
      </c>
      <c r="CC189" s="4">
        <f t="shared" si="127"/>
        <v>1</v>
      </c>
      <c r="CD189" s="4">
        <f t="shared" si="128"/>
        <v>1</v>
      </c>
      <c r="CE189" s="4">
        <f t="shared" si="129"/>
        <v>0</v>
      </c>
      <c r="CF189" s="10">
        <f t="shared" si="137"/>
        <v>81</v>
      </c>
    </row>
    <row r="190" spans="2:84" x14ac:dyDescent="0.25">
      <c r="B190" s="25">
        <f t="shared" si="133"/>
        <v>0.78124999999999944</v>
      </c>
      <c r="C190" s="274">
        <v>51</v>
      </c>
      <c r="D190" s="274">
        <v>3</v>
      </c>
      <c r="E190" s="274">
        <v>1</v>
      </c>
      <c r="F190" s="274">
        <v>1</v>
      </c>
      <c r="G190" s="274">
        <v>0</v>
      </c>
      <c r="H190" s="274">
        <v>0</v>
      </c>
      <c r="I190" s="274">
        <v>0</v>
      </c>
      <c r="J190" s="274">
        <v>0</v>
      </c>
      <c r="K190" s="278">
        <v>0</v>
      </c>
      <c r="L190" s="275">
        <f t="array" ref="L190">IF(ISBLANK(C190:K190),"",SUM(C190:K190))</f>
        <v>56</v>
      </c>
      <c r="N190" s="25">
        <f t="shared" si="117"/>
        <v>0.78124999999999944</v>
      </c>
      <c r="O190" s="274">
        <v>0</v>
      </c>
      <c r="P190" s="274">
        <v>0</v>
      </c>
      <c r="Q190" s="274">
        <v>0</v>
      </c>
      <c r="R190" s="274">
        <v>0</v>
      </c>
      <c r="S190" s="274">
        <v>0</v>
      </c>
      <c r="T190" s="274">
        <v>0</v>
      </c>
      <c r="U190" s="274">
        <v>0</v>
      </c>
      <c r="V190" s="274">
        <v>0</v>
      </c>
      <c r="W190" s="278">
        <v>0</v>
      </c>
      <c r="X190" s="275">
        <f t="array" ref="X190">IF(ISBLANK(O190:W190),"",SUM(O190:W190))</f>
        <v>0</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51</v>
      </c>
      <c r="BX190" s="4">
        <f t="shared" si="122"/>
        <v>3</v>
      </c>
      <c r="BY190" s="4">
        <f t="shared" si="123"/>
        <v>1</v>
      </c>
      <c r="BZ190" s="4">
        <f t="shared" si="124"/>
        <v>1</v>
      </c>
      <c r="CA190" s="4">
        <f t="shared" si="125"/>
        <v>0</v>
      </c>
      <c r="CB190" s="4">
        <f t="shared" si="126"/>
        <v>0</v>
      </c>
      <c r="CC190" s="4">
        <f t="shared" si="127"/>
        <v>0</v>
      </c>
      <c r="CD190" s="4">
        <f t="shared" si="128"/>
        <v>0</v>
      </c>
      <c r="CE190" s="4">
        <f t="shared" si="129"/>
        <v>0</v>
      </c>
      <c r="CF190" s="10">
        <f t="shared" si="137"/>
        <v>56</v>
      </c>
    </row>
    <row r="191" spans="2:84" x14ac:dyDescent="0.25">
      <c r="B191" s="26" t="s">
        <v>19</v>
      </c>
      <c r="C191" s="275">
        <f t="shared" ref="C191:L191" si="138">SUM(C139:C190)</f>
        <v>5215</v>
      </c>
      <c r="D191" s="275">
        <f t="shared" si="138"/>
        <v>319</v>
      </c>
      <c r="E191" s="275">
        <f t="shared" si="138"/>
        <v>604</v>
      </c>
      <c r="F191" s="275">
        <f t="shared" si="138"/>
        <v>62</v>
      </c>
      <c r="G191" s="275">
        <f t="shared" si="138"/>
        <v>127</v>
      </c>
      <c r="H191" s="275">
        <f t="shared" si="138"/>
        <v>109</v>
      </c>
      <c r="I191" s="275">
        <f t="shared" si="138"/>
        <v>40</v>
      </c>
      <c r="J191" s="275">
        <f t="shared" si="138"/>
        <v>55</v>
      </c>
      <c r="K191" s="275">
        <f t="shared" si="138"/>
        <v>8</v>
      </c>
      <c r="L191" s="276">
        <f t="shared" si="138"/>
        <v>6539</v>
      </c>
      <c r="N191" s="26" t="s">
        <v>19</v>
      </c>
      <c r="O191" s="275">
        <f t="shared" ref="O191:X191" si="139">SUM(O139:O190)</f>
        <v>0</v>
      </c>
      <c r="P191" s="275">
        <f t="shared" si="139"/>
        <v>0</v>
      </c>
      <c r="Q191" s="275">
        <f t="shared" si="139"/>
        <v>0</v>
      </c>
      <c r="R191" s="275">
        <f t="shared" si="139"/>
        <v>0</v>
      </c>
      <c r="S191" s="275">
        <f t="shared" si="139"/>
        <v>0</v>
      </c>
      <c r="T191" s="275">
        <f t="shared" si="139"/>
        <v>0</v>
      </c>
      <c r="U191" s="275">
        <f t="shared" si="139"/>
        <v>0</v>
      </c>
      <c r="V191" s="275">
        <f t="shared" si="139"/>
        <v>0</v>
      </c>
      <c r="W191" s="275">
        <f t="shared" si="139"/>
        <v>0</v>
      </c>
      <c r="X191" s="276">
        <f t="shared" si="139"/>
        <v>0</v>
      </c>
      <c r="Z191" s="26" t="s">
        <v>19</v>
      </c>
      <c r="AA191" s="275">
        <f t="shared" ref="AA191:AJ191" si="140">SUM(AA139:AA190)</f>
        <v>4</v>
      </c>
      <c r="AB191" s="275">
        <f t="shared" si="140"/>
        <v>0</v>
      </c>
      <c r="AC191" s="275">
        <f t="shared" si="140"/>
        <v>1</v>
      </c>
      <c r="AD191" s="275">
        <f t="shared" si="140"/>
        <v>0</v>
      </c>
      <c r="AE191" s="275">
        <f t="shared" si="140"/>
        <v>0</v>
      </c>
      <c r="AF191" s="275">
        <f t="shared" si="140"/>
        <v>0</v>
      </c>
      <c r="AG191" s="275">
        <f t="shared" si="140"/>
        <v>0</v>
      </c>
      <c r="AH191" s="275">
        <f t="shared" si="140"/>
        <v>0</v>
      </c>
      <c r="AI191" s="275">
        <f t="shared" si="140"/>
        <v>0</v>
      </c>
      <c r="AJ191" s="276">
        <f t="shared" si="140"/>
        <v>5</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5219</v>
      </c>
      <c r="BX191" s="10">
        <f t="shared" si="144"/>
        <v>319</v>
      </c>
      <c r="BY191" s="10">
        <f t="shared" si="144"/>
        <v>605</v>
      </c>
      <c r="BZ191" s="10">
        <f t="shared" si="144"/>
        <v>62</v>
      </c>
      <c r="CA191" s="10">
        <f t="shared" si="144"/>
        <v>127</v>
      </c>
      <c r="CB191" s="10">
        <f t="shared" si="144"/>
        <v>109</v>
      </c>
      <c r="CC191" s="10">
        <f t="shared" si="144"/>
        <v>40</v>
      </c>
      <c r="CD191" s="10">
        <f t="shared" si="144"/>
        <v>55</v>
      </c>
      <c r="CE191" s="10">
        <f t="shared" si="144"/>
        <v>8</v>
      </c>
      <c r="CF191" s="13">
        <f t="shared" si="144"/>
        <v>6544</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B1018 The Street</v>
      </c>
      <c r="D384" s="222"/>
      <c r="E384" s="222"/>
      <c r="F384" s="222"/>
      <c r="G384" s="222"/>
      <c r="H384" s="222"/>
      <c r="I384" s="222"/>
      <c r="J384" s="222"/>
      <c r="K384" s="222"/>
      <c r="L384" s="222"/>
      <c r="O384" s="223" t="str">
        <f>config!C15</f>
        <v>Steeple Rd</v>
      </c>
      <c r="P384" s="222"/>
      <c r="Q384" s="222"/>
      <c r="R384" s="222"/>
      <c r="S384" s="222"/>
      <c r="T384" s="222"/>
      <c r="U384" s="222"/>
      <c r="V384" s="222"/>
      <c r="W384" s="222"/>
      <c r="X384" s="222"/>
      <c r="AA384" s="223" t="str">
        <f>config!C16</f>
        <v>B1018 Burnham Rd</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75</v>
      </c>
      <c r="D387" s="5">
        <f t="shared" si="288"/>
        <v>10</v>
      </c>
      <c r="E387" s="5">
        <f t="shared" si="288"/>
        <v>22</v>
      </c>
      <c r="F387" s="5">
        <f t="shared" si="288"/>
        <v>1</v>
      </c>
      <c r="G387" s="5">
        <f t="shared" si="288"/>
        <v>1</v>
      </c>
      <c r="H387" s="5">
        <f t="shared" si="288"/>
        <v>0</v>
      </c>
      <c r="I387" s="5">
        <f t="shared" si="288"/>
        <v>1</v>
      </c>
      <c r="J387" s="5">
        <f t="shared" si="288"/>
        <v>0</v>
      </c>
      <c r="K387" s="5">
        <f t="shared" si="288"/>
        <v>1</v>
      </c>
      <c r="L387" s="11">
        <f t="shared" ref="L387:L438" si="289">IF(C387="","",SUM(C387:K387))</f>
        <v>111</v>
      </c>
      <c r="N387" s="25">
        <f t="shared" ref="N387:N418" si="290">N325</f>
        <v>0.25</v>
      </c>
      <c r="O387" s="5">
        <f t="shared" ref="O387:W387" si="291">SUM(O15,O77,O139,O201,O263,O325)</f>
        <v>0</v>
      </c>
      <c r="P387" s="5">
        <f t="shared" si="291"/>
        <v>0</v>
      </c>
      <c r="Q387" s="5">
        <f t="shared" si="291"/>
        <v>0</v>
      </c>
      <c r="R387" s="5">
        <f t="shared" si="291"/>
        <v>0</v>
      </c>
      <c r="S387" s="5">
        <f t="shared" si="291"/>
        <v>0</v>
      </c>
      <c r="T387" s="5">
        <f t="shared" si="291"/>
        <v>0</v>
      </c>
      <c r="U387" s="5">
        <f t="shared" si="291"/>
        <v>0</v>
      </c>
      <c r="V387" s="5">
        <f t="shared" si="291"/>
        <v>0</v>
      </c>
      <c r="W387" s="5">
        <f t="shared" si="291"/>
        <v>0</v>
      </c>
      <c r="X387" s="11">
        <f t="shared" ref="X387:X438" si="292">IF(O387="","",SUM(O387:W387))</f>
        <v>0</v>
      </c>
      <c r="Z387" s="25">
        <f t="shared" ref="Z387:Z418" si="293">Z325</f>
        <v>0.25</v>
      </c>
      <c r="AA387" s="5">
        <f t="shared" ref="AA387:AI387" si="294">SUM(AA15,AA77,AA139,AA201,AA263,AA325)</f>
        <v>16</v>
      </c>
      <c r="AB387" s="5">
        <f t="shared" si="294"/>
        <v>1</v>
      </c>
      <c r="AC387" s="5">
        <f t="shared" si="294"/>
        <v>2</v>
      </c>
      <c r="AD387" s="5">
        <f t="shared" si="294"/>
        <v>0</v>
      </c>
      <c r="AE387" s="5">
        <f t="shared" si="294"/>
        <v>0</v>
      </c>
      <c r="AF387" s="5">
        <f t="shared" si="294"/>
        <v>1</v>
      </c>
      <c r="AG387" s="5">
        <f t="shared" si="294"/>
        <v>1</v>
      </c>
      <c r="AH387" s="5">
        <f t="shared" si="294"/>
        <v>0</v>
      </c>
      <c r="AI387" s="5">
        <f t="shared" si="294"/>
        <v>0</v>
      </c>
      <c r="AJ387" s="11">
        <f t="shared" ref="AJ387:AJ438" si="295">IF(AA387="","",SUM(AA387:AI387))</f>
        <v>21</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91</v>
      </c>
      <c r="BX387" s="39">
        <f t="shared" ref="BX387:BX418" si="306">IF(SUM(D387,P387,AB387,AN387,AZ387,BL387) = SUM(BX15,BX77,BX139,BX201,BX263,BX325), SUM(D387,P387,AB387,AN387,AZ387,BL387), "ERROR")</f>
        <v>11</v>
      </c>
      <c r="BY387" s="39">
        <f t="shared" ref="BY387:BY418" si="307">IF(SUM(E387,Q387,AC387,AO387,BA387,BM387) = SUM(BY15,BY77,BY139,BY201,BY263,BY325), SUM(E387,Q387,AC387,AO387,BA387,BM387), "ERROR")</f>
        <v>24</v>
      </c>
      <c r="BZ387" s="39">
        <f t="shared" ref="BZ387:BZ418" si="308">IF(SUM(F387,R387,AD387,AP387,BB387,BN387) = SUM(BZ15,BZ77,BZ139,BZ201,BZ263,BZ325), SUM(F387,R387,AD387,AP387,BB387,BN387), "ERROR")</f>
        <v>1</v>
      </c>
      <c r="CA387" s="39">
        <f t="shared" ref="CA387:CA418" si="309">IF(SUM(G387,S387,AE387,AQ387,BC387,BO387) = SUM(CA15,CA77,CA139,CA201,CA263,CA325), SUM(G387,S387,AE387,AQ387,BC387,BO387), "ERROR")</f>
        <v>1</v>
      </c>
      <c r="CB387" s="39">
        <f t="shared" ref="CB387:CB418" si="310">IF(SUM(H387,T387,AF387,AR387,BD387,BP387) = SUM(CB15,CB77,CB139,CB201,CB263,CB325), SUM(H387,T387,AF387,AR387,BD387,BP387), "ERROR")</f>
        <v>1</v>
      </c>
      <c r="CC387" s="39">
        <f t="shared" ref="CC387:CC418" si="311">IF(SUM(I387,U387,AG387,AS387,BE387,BQ387) = SUM(CC15,CC77,CC139,CC201,CC263,CC325), SUM(I387,U387,AG387,AS387,BE387,BQ387), "ERROR")</f>
        <v>2</v>
      </c>
      <c r="CD387" s="39">
        <f t="shared" ref="CD387:CD418" si="312">IF(SUM(J387,V387,AH387,AT387,BF387,BR387) = SUM(CD15,CD77,CD139,CD201,CD263,CD325), SUM(J387,V387,AH387,AT387,BF387,BR387), "ERROR")</f>
        <v>0</v>
      </c>
      <c r="CE387" s="39">
        <f t="shared" ref="CE387:CE418" si="313">IF(SUM(K387,W387,AI387,AU387,BG387,BS387) = SUM(CE15,CE77,CE139,CE201,CE263,CE325), SUM(K387,W387,AI387,AU387,BG387,BS387), "ERROR")</f>
        <v>1</v>
      </c>
      <c r="CF387" s="40">
        <f>SUM(BW387:CE387)</f>
        <v>132</v>
      </c>
    </row>
    <row r="388" spans="2:84" x14ac:dyDescent="0.25">
      <c r="B388" s="25">
        <f t="shared" si="287"/>
        <v>0.26041666666666669</v>
      </c>
      <c r="C388" s="5">
        <f t="shared" ref="C388:K388" si="314">SUM(C16,C78,C140,C202,C264,C326)</f>
        <v>92</v>
      </c>
      <c r="D388" s="5">
        <f t="shared" si="314"/>
        <v>9</v>
      </c>
      <c r="E388" s="5">
        <f t="shared" si="314"/>
        <v>20</v>
      </c>
      <c r="F388" s="5">
        <f t="shared" si="314"/>
        <v>3</v>
      </c>
      <c r="G388" s="5">
        <f t="shared" si="314"/>
        <v>4</v>
      </c>
      <c r="H388" s="5">
        <f t="shared" si="314"/>
        <v>2</v>
      </c>
      <c r="I388" s="5">
        <f t="shared" si="314"/>
        <v>0</v>
      </c>
      <c r="J388" s="5">
        <f t="shared" si="314"/>
        <v>0</v>
      </c>
      <c r="K388" s="5">
        <f t="shared" si="314"/>
        <v>0</v>
      </c>
      <c r="L388" s="11">
        <f t="shared" si="289"/>
        <v>130</v>
      </c>
      <c r="N388" s="25">
        <f t="shared" si="290"/>
        <v>0.26041666666666669</v>
      </c>
      <c r="O388" s="5">
        <f t="shared" ref="O388:W388" si="315">SUM(O16,O78,O140,O202,O264,O326)</f>
        <v>0</v>
      </c>
      <c r="P388" s="5">
        <f t="shared" si="315"/>
        <v>0</v>
      </c>
      <c r="Q388" s="5">
        <f t="shared" si="315"/>
        <v>0</v>
      </c>
      <c r="R388" s="5">
        <f t="shared" si="315"/>
        <v>0</v>
      </c>
      <c r="S388" s="5">
        <f t="shared" si="315"/>
        <v>0</v>
      </c>
      <c r="T388" s="5">
        <f t="shared" si="315"/>
        <v>0</v>
      </c>
      <c r="U388" s="5">
        <f t="shared" si="315"/>
        <v>0</v>
      </c>
      <c r="V388" s="5">
        <f t="shared" si="315"/>
        <v>0</v>
      </c>
      <c r="W388" s="5">
        <f t="shared" si="315"/>
        <v>0</v>
      </c>
      <c r="X388" s="11">
        <f t="shared" si="292"/>
        <v>0</v>
      </c>
      <c r="Z388" s="25">
        <f t="shared" si="293"/>
        <v>0.26041666666666669</v>
      </c>
      <c r="AA388" s="5">
        <f t="shared" ref="AA388:AI388" si="316">SUM(AA16,AA78,AA140,AA202,AA264,AA326)</f>
        <v>17</v>
      </c>
      <c r="AB388" s="5">
        <f t="shared" si="316"/>
        <v>2</v>
      </c>
      <c r="AC388" s="5">
        <f t="shared" si="316"/>
        <v>3</v>
      </c>
      <c r="AD388" s="5">
        <f t="shared" si="316"/>
        <v>0</v>
      </c>
      <c r="AE388" s="5">
        <f t="shared" si="316"/>
        <v>1</v>
      </c>
      <c r="AF388" s="5">
        <f t="shared" si="316"/>
        <v>0</v>
      </c>
      <c r="AG388" s="5">
        <f t="shared" si="316"/>
        <v>1</v>
      </c>
      <c r="AH388" s="5">
        <f t="shared" si="316"/>
        <v>0</v>
      </c>
      <c r="AI388" s="5">
        <f t="shared" si="316"/>
        <v>0</v>
      </c>
      <c r="AJ388" s="11">
        <f t="shared" si="295"/>
        <v>24</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109</v>
      </c>
      <c r="BX388" s="39">
        <f t="shared" si="306"/>
        <v>11</v>
      </c>
      <c r="BY388" s="39">
        <f t="shared" si="307"/>
        <v>23</v>
      </c>
      <c r="BZ388" s="39">
        <f t="shared" si="308"/>
        <v>3</v>
      </c>
      <c r="CA388" s="39">
        <f t="shared" si="309"/>
        <v>5</v>
      </c>
      <c r="CB388" s="39">
        <f t="shared" si="310"/>
        <v>2</v>
      </c>
      <c r="CC388" s="39">
        <f t="shared" si="311"/>
        <v>1</v>
      </c>
      <c r="CD388" s="39">
        <f t="shared" si="312"/>
        <v>0</v>
      </c>
      <c r="CE388" s="39">
        <f t="shared" si="313"/>
        <v>0</v>
      </c>
      <c r="CF388" s="40">
        <f t="shared" ref="CF388:CF438" si="321">SUM(BW388:CE388)</f>
        <v>154</v>
      </c>
    </row>
    <row r="389" spans="2:84" x14ac:dyDescent="0.25">
      <c r="B389" s="25">
        <f t="shared" si="287"/>
        <v>0.27083333333333337</v>
      </c>
      <c r="C389" s="5">
        <f t="shared" ref="C389:K389" si="322">SUM(C17,C79,C141,C203,C265,C327)</f>
        <v>115</v>
      </c>
      <c r="D389" s="5">
        <f t="shared" si="322"/>
        <v>10</v>
      </c>
      <c r="E389" s="5">
        <f t="shared" si="322"/>
        <v>16</v>
      </c>
      <c r="F389" s="5">
        <f t="shared" si="322"/>
        <v>1</v>
      </c>
      <c r="G389" s="5">
        <f t="shared" si="322"/>
        <v>1</v>
      </c>
      <c r="H389" s="5">
        <f t="shared" si="322"/>
        <v>0</v>
      </c>
      <c r="I389" s="5">
        <f t="shared" si="322"/>
        <v>0</v>
      </c>
      <c r="J389" s="5">
        <f t="shared" si="322"/>
        <v>1</v>
      </c>
      <c r="K389" s="5">
        <f t="shared" si="322"/>
        <v>0</v>
      </c>
      <c r="L389" s="11">
        <f t="shared" si="289"/>
        <v>144</v>
      </c>
      <c r="N389" s="25">
        <f t="shared" si="290"/>
        <v>0.27083333333333337</v>
      </c>
      <c r="O389" s="5">
        <f t="shared" ref="O389:W389" si="323">SUM(O17,O79,O141,O203,O265,O327)</f>
        <v>2</v>
      </c>
      <c r="P389" s="5">
        <f t="shared" si="323"/>
        <v>0</v>
      </c>
      <c r="Q389" s="5">
        <f t="shared" si="323"/>
        <v>0</v>
      </c>
      <c r="R389" s="5">
        <f t="shared" si="323"/>
        <v>0</v>
      </c>
      <c r="S389" s="5">
        <f t="shared" si="323"/>
        <v>0</v>
      </c>
      <c r="T389" s="5">
        <f t="shared" si="323"/>
        <v>0</v>
      </c>
      <c r="U389" s="5">
        <f t="shared" si="323"/>
        <v>0</v>
      </c>
      <c r="V389" s="5">
        <f t="shared" si="323"/>
        <v>0</v>
      </c>
      <c r="W389" s="5">
        <f t="shared" si="323"/>
        <v>0</v>
      </c>
      <c r="X389" s="11">
        <f t="shared" si="292"/>
        <v>2</v>
      </c>
      <c r="Z389" s="25">
        <f t="shared" si="293"/>
        <v>0.27083333333333337</v>
      </c>
      <c r="AA389" s="5">
        <f t="shared" ref="AA389:AI389" si="324">SUM(AA17,AA79,AA141,AA203,AA265,AA327)</f>
        <v>23</v>
      </c>
      <c r="AB389" s="5">
        <f t="shared" si="324"/>
        <v>1</v>
      </c>
      <c r="AC389" s="5">
        <f t="shared" si="324"/>
        <v>3</v>
      </c>
      <c r="AD389" s="5">
        <f t="shared" si="324"/>
        <v>0</v>
      </c>
      <c r="AE389" s="5">
        <f t="shared" si="324"/>
        <v>2</v>
      </c>
      <c r="AF389" s="5">
        <f t="shared" si="324"/>
        <v>1</v>
      </c>
      <c r="AG389" s="5">
        <f t="shared" si="324"/>
        <v>1</v>
      </c>
      <c r="AH389" s="5">
        <f t="shared" si="324"/>
        <v>0</v>
      </c>
      <c r="AI389" s="5">
        <f t="shared" si="324"/>
        <v>0</v>
      </c>
      <c r="AJ389" s="11">
        <f t="shared" si="295"/>
        <v>31</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140</v>
      </c>
      <c r="BX389" s="39">
        <f t="shared" si="306"/>
        <v>11</v>
      </c>
      <c r="BY389" s="39">
        <f t="shared" si="307"/>
        <v>19</v>
      </c>
      <c r="BZ389" s="39">
        <f t="shared" si="308"/>
        <v>1</v>
      </c>
      <c r="CA389" s="39">
        <f t="shared" si="309"/>
        <v>3</v>
      </c>
      <c r="CB389" s="39">
        <f t="shared" si="310"/>
        <v>1</v>
      </c>
      <c r="CC389" s="39">
        <f t="shared" si="311"/>
        <v>1</v>
      </c>
      <c r="CD389" s="39">
        <f t="shared" si="312"/>
        <v>1</v>
      </c>
      <c r="CE389" s="39">
        <f t="shared" si="313"/>
        <v>0</v>
      </c>
      <c r="CF389" s="40">
        <f t="shared" si="321"/>
        <v>177</v>
      </c>
    </row>
    <row r="390" spans="2:84" x14ac:dyDescent="0.25">
      <c r="B390" s="25">
        <f t="shared" si="287"/>
        <v>0.28125000000000006</v>
      </c>
      <c r="C390" s="5">
        <f t="shared" ref="C390:K390" si="328">SUM(C18,C80,C142,C204,C266,C328)</f>
        <v>127</v>
      </c>
      <c r="D390" s="5">
        <f t="shared" si="328"/>
        <v>12</v>
      </c>
      <c r="E390" s="5">
        <f t="shared" si="328"/>
        <v>17</v>
      </c>
      <c r="F390" s="5">
        <f t="shared" si="328"/>
        <v>4</v>
      </c>
      <c r="G390" s="5">
        <f t="shared" si="328"/>
        <v>3</v>
      </c>
      <c r="H390" s="5">
        <f t="shared" si="328"/>
        <v>0</v>
      </c>
      <c r="I390" s="5">
        <f t="shared" si="328"/>
        <v>2</v>
      </c>
      <c r="J390" s="5">
        <f t="shared" si="328"/>
        <v>0</v>
      </c>
      <c r="K390" s="5">
        <f t="shared" si="328"/>
        <v>0</v>
      </c>
      <c r="L390" s="11">
        <f t="shared" si="289"/>
        <v>165</v>
      </c>
      <c r="N390" s="25">
        <f t="shared" si="290"/>
        <v>0.28125000000000006</v>
      </c>
      <c r="O390" s="5">
        <f t="shared" ref="O390:W390" si="329">SUM(O18,O80,O142,O204,O266,O328)</f>
        <v>0</v>
      </c>
      <c r="P390" s="5">
        <f t="shared" si="329"/>
        <v>0</v>
      </c>
      <c r="Q390" s="5">
        <f t="shared" si="329"/>
        <v>0</v>
      </c>
      <c r="R390" s="5">
        <f t="shared" si="329"/>
        <v>0</v>
      </c>
      <c r="S390" s="5">
        <f t="shared" si="329"/>
        <v>0</v>
      </c>
      <c r="T390" s="5">
        <f t="shared" si="329"/>
        <v>0</v>
      </c>
      <c r="U390" s="5">
        <f t="shared" si="329"/>
        <v>0</v>
      </c>
      <c r="V390" s="5">
        <f t="shared" si="329"/>
        <v>0</v>
      </c>
      <c r="W390" s="5">
        <f t="shared" si="329"/>
        <v>0</v>
      </c>
      <c r="X390" s="11">
        <f t="shared" si="292"/>
        <v>0</v>
      </c>
      <c r="Z390" s="25">
        <f t="shared" si="293"/>
        <v>0.28125000000000006</v>
      </c>
      <c r="AA390" s="5">
        <f t="shared" ref="AA390:AI390" si="330">SUM(AA18,AA80,AA142,AA204,AA266,AA328)</f>
        <v>23</v>
      </c>
      <c r="AB390" s="5">
        <f t="shared" si="330"/>
        <v>2</v>
      </c>
      <c r="AC390" s="5">
        <f t="shared" si="330"/>
        <v>3</v>
      </c>
      <c r="AD390" s="5">
        <f t="shared" si="330"/>
        <v>0</v>
      </c>
      <c r="AE390" s="5">
        <f t="shared" si="330"/>
        <v>2</v>
      </c>
      <c r="AF390" s="5">
        <f t="shared" si="330"/>
        <v>3</v>
      </c>
      <c r="AG390" s="5">
        <f t="shared" si="330"/>
        <v>2</v>
      </c>
      <c r="AH390" s="5">
        <f t="shared" si="330"/>
        <v>1</v>
      </c>
      <c r="AI390" s="5">
        <f t="shared" si="330"/>
        <v>0</v>
      </c>
      <c r="AJ390" s="11">
        <f t="shared" si="295"/>
        <v>36</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150</v>
      </c>
      <c r="BX390" s="39">
        <f t="shared" si="306"/>
        <v>14</v>
      </c>
      <c r="BY390" s="39">
        <f t="shared" si="307"/>
        <v>20</v>
      </c>
      <c r="BZ390" s="39">
        <f t="shared" si="308"/>
        <v>4</v>
      </c>
      <c r="CA390" s="39">
        <f t="shared" si="309"/>
        <v>5</v>
      </c>
      <c r="CB390" s="39">
        <f t="shared" si="310"/>
        <v>3</v>
      </c>
      <c r="CC390" s="39">
        <f t="shared" si="311"/>
        <v>4</v>
      </c>
      <c r="CD390" s="39">
        <f t="shared" si="312"/>
        <v>1</v>
      </c>
      <c r="CE390" s="39">
        <f t="shared" si="313"/>
        <v>0</v>
      </c>
      <c r="CF390" s="40">
        <f t="shared" si="321"/>
        <v>201</v>
      </c>
    </row>
    <row r="391" spans="2:84" x14ac:dyDescent="0.25">
      <c r="B391" s="25">
        <f t="shared" si="287"/>
        <v>0.29166666666666674</v>
      </c>
      <c r="C391" s="5">
        <f t="shared" ref="C391:K391" si="334">SUM(C19,C81,C143,C205,C267,C329)</f>
        <v>117</v>
      </c>
      <c r="D391" s="5">
        <f t="shared" si="334"/>
        <v>13</v>
      </c>
      <c r="E391" s="5">
        <f t="shared" si="334"/>
        <v>16</v>
      </c>
      <c r="F391" s="5">
        <f t="shared" si="334"/>
        <v>1</v>
      </c>
      <c r="G391" s="5">
        <f t="shared" si="334"/>
        <v>2</v>
      </c>
      <c r="H391" s="5">
        <f t="shared" si="334"/>
        <v>2</v>
      </c>
      <c r="I391" s="5">
        <f t="shared" si="334"/>
        <v>0</v>
      </c>
      <c r="J391" s="5">
        <f t="shared" si="334"/>
        <v>1</v>
      </c>
      <c r="K391" s="5">
        <f t="shared" si="334"/>
        <v>0</v>
      </c>
      <c r="L391" s="11">
        <f t="shared" si="289"/>
        <v>152</v>
      </c>
      <c r="N391" s="25">
        <f t="shared" si="290"/>
        <v>0.29166666666666674</v>
      </c>
      <c r="O391" s="5">
        <f t="shared" ref="O391:W391" si="335">SUM(O19,O81,O143,O205,O267,O329)</f>
        <v>0</v>
      </c>
      <c r="P391" s="5">
        <f t="shared" si="335"/>
        <v>0</v>
      </c>
      <c r="Q391" s="5">
        <f t="shared" si="335"/>
        <v>0</v>
      </c>
      <c r="R391" s="5">
        <f t="shared" si="335"/>
        <v>0</v>
      </c>
      <c r="S391" s="5">
        <f t="shared" si="335"/>
        <v>0</v>
      </c>
      <c r="T391" s="5">
        <f t="shared" si="335"/>
        <v>0</v>
      </c>
      <c r="U391" s="5">
        <f t="shared" si="335"/>
        <v>0</v>
      </c>
      <c r="V391" s="5">
        <f t="shared" si="335"/>
        <v>0</v>
      </c>
      <c r="W391" s="5">
        <f t="shared" si="335"/>
        <v>0</v>
      </c>
      <c r="X391" s="11">
        <f t="shared" si="292"/>
        <v>0</v>
      </c>
      <c r="Z391" s="25">
        <f t="shared" si="293"/>
        <v>0.29166666666666674</v>
      </c>
      <c r="AA391" s="5">
        <f t="shared" ref="AA391:AI391" si="336">SUM(AA19,AA81,AA143,AA205,AA267,AA329)</f>
        <v>27</v>
      </c>
      <c r="AB391" s="5">
        <f t="shared" si="336"/>
        <v>2</v>
      </c>
      <c r="AC391" s="5">
        <f t="shared" si="336"/>
        <v>6</v>
      </c>
      <c r="AD391" s="5">
        <f t="shared" si="336"/>
        <v>0</v>
      </c>
      <c r="AE391" s="5">
        <f t="shared" si="336"/>
        <v>10</v>
      </c>
      <c r="AF391" s="5">
        <f t="shared" si="336"/>
        <v>1</v>
      </c>
      <c r="AG391" s="5">
        <f t="shared" si="336"/>
        <v>2</v>
      </c>
      <c r="AH391" s="5">
        <f t="shared" si="336"/>
        <v>0</v>
      </c>
      <c r="AI391" s="5">
        <f t="shared" si="336"/>
        <v>0</v>
      </c>
      <c r="AJ391" s="11">
        <f t="shared" si="295"/>
        <v>48</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144</v>
      </c>
      <c r="BX391" s="39">
        <f t="shared" si="306"/>
        <v>15</v>
      </c>
      <c r="BY391" s="39">
        <f t="shared" si="307"/>
        <v>22</v>
      </c>
      <c r="BZ391" s="39">
        <f t="shared" si="308"/>
        <v>1</v>
      </c>
      <c r="CA391" s="39">
        <f t="shared" si="309"/>
        <v>12</v>
      </c>
      <c r="CB391" s="39">
        <f t="shared" si="310"/>
        <v>3</v>
      </c>
      <c r="CC391" s="39">
        <f t="shared" si="311"/>
        <v>2</v>
      </c>
      <c r="CD391" s="39">
        <f t="shared" si="312"/>
        <v>1</v>
      </c>
      <c r="CE391" s="39">
        <f t="shared" si="313"/>
        <v>0</v>
      </c>
      <c r="CF391" s="40">
        <f t="shared" si="321"/>
        <v>200</v>
      </c>
    </row>
    <row r="392" spans="2:84" x14ac:dyDescent="0.25">
      <c r="B392" s="25">
        <f t="shared" si="287"/>
        <v>0.30208333333333343</v>
      </c>
      <c r="C392" s="5">
        <f t="shared" ref="C392:K392" si="340">SUM(C20,C82,C144,C206,C268,C330)</f>
        <v>157</v>
      </c>
      <c r="D392" s="5">
        <f t="shared" si="340"/>
        <v>14</v>
      </c>
      <c r="E392" s="5">
        <f t="shared" si="340"/>
        <v>15</v>
      </c>
      <c r="F392" s="5">
        <f t="shared" si="340"/>
        <v>1</v>
      </c>
      <c r="G392" s="5">
        <f t="shared" si="340"/>
        <v>4</v>
      </c>
      <c r="H392" s="5">
        <f t="shared" si="340"/>
        <v>3</v>
      </c>
      <c r="I392" s="5">
        <f t="shared" si="340"/>
        <v>1</v>
      </c>
      <c r="J392" s="5">
        <f t="shared" si="340"/>
        <v>1</v>
      </c>
      <c r="K392" s="5">
        <f t="shared" si="340"/>
        <v>0</v>
      </c>
      <c r="L392" s="11">
        <f t="shared" si="289"/>
        <v>196</v>
      </c>
      <c r="N392" s="25">
        <f t="shared" si="290"/>
        <v>0.30208333333333343</v>
      </c>
      <c r="O392" s="5">
        <f t="shared" ref="O392:W392" si="341">SUM(O20,O82,O144,O206,O268,O330)</f>
        <v>0</v>
      </c>
      <c r="P392" s="5">
        <f t="shared" si="341"/>
        <v>0</v>
      </c>
      <c r="Q392" s="5">
        <f t="shared" si="341"/>
        <v>0</v>
      </c>
      <c r="R392" s="5">
        <f t="shared" si="341"/>
        <v>0</v>
      </c>
      <c r="S392" s="5">
        <f t="shared" si="341"/>
        <v>0</v>
      </c>
      <c r="T392" s="5">
        <f t="shared" si="341"/>
        <v>0</v>
      </c>
      <c r="U392" s="5">
        <f t="shared" si="341"/>
        <v>0</v>
      </c>
      <c r="V392" s="5">
        <f t="shared" si="341"/>
        <v>0</v>
      </c>
      <c r="W392" s="5">
        <f t="shared" si="341"/>
        <v>0</v>
      </c>
      <c r="X392" s="11">
        <f t="shared" si="292"/>
        <v>0</v>
      </c>
      <c r="Z392" s="25">
        <f t="shared" si="293"/>
        <v>0.30208333333333343</v>
      </c>
      <c r="AA392" s="5">
        <f t="shared" ref="AA392:AI392" si="342">SUM(AA20,AA82,AA144,AA206,AA268,AA330)</f>
        <v>52</v>
      </c>
      <c r="AB392" s="5">
        <f t="shared" si="342"/>
        <v>4</v>
      </c>
      <c r="AC392" s="5">
        <f t="shared" si="342"/>
        <v>9</v>
      </c>
      <c r="AD392" s="5">
        <f t="shared" si="342"/>
        <v>0</v>
      </c>
      <c r="AE392" s="5">
        <f t="shared" si="342"/>
        <v>14</v>
      </c>
      <c r="AF392" s="5">
        <f t="shared" si="342"/>
        <v>4</v>
      </c>
      <c r="AG392" s="5">
        <f t="shared" si="342"/>
        <v>1</v>
      </c>
      <c r="AH392" s="5">
        <f t="shared" si="342"/>
        <v>0</v>
      </c>
      <c r="AI392" s="5">
        <f t="shared" si="342"/>
        <v>0</v>
      </c>
      <c r="AJ392" s="11">
        <f t="shared" si="295"/>
        <v>84</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209</v>
      </c>
      <c r="BX392" s="39">
        <f t="shared" si="306"/>
        <v>18</v>
      </c>
      <c r="BY392" s="39">
        <f t="shared" si="307"/>
        <v>24</v>
      </c>
      <c r="BZ392" s="39">
        <f t="shared" si="308"/>
        <v>1</v>
      </c>
      <c r="CA392" s="39">
        <f t="shared" si="309"/>
        <v>18</v>
      </c>
      <c r="CB392" s="39">
        <f t="shared" si="310"/>
        <v>7</v>
      </c>
      <c r="CC392" s="39">
        <f t="shared" si="311"/>
        <v>2</v>
      </c>
      <c r="CD392" s="39">
        <f t="shared" si="312"/>
        <v>1</v>
      </c>
      <c r="CE392" s="39">
        <f t="shared" si="313"/>
        <v>0</v>
      </c>
      <c r="CF392" s="40">
        <f t="shared" si="321"/>
        <v>280</v>
      </c>
    </row>
    <row r="393" spans="2:84" x14ac:dyDescent="0.25">
      <c r="B393" s="25">
        <f t="shared" si="287"/>
        <v>0.31250000000000011</v>
      </c>
      <c r="C393" s="5">
        <f t="shared" ref="C393:K393" si="346">SUM(C21,C83,C145,C207,C269,C331)</f>
        <v>147</v>
      </c>
      <c r="D393" s="5">
        <f t="shared" si="346"/>
        <v>7</v>
      </c>
      <c r="E393" s="5">
        <f t="shared" si="346"/>
        <v>27</v>
      </c>
      <c r="F393" s="5">
        <f t="shared" si="346"/>
        <v>2</v>
      </c>
      <c r="G393" s="5">
        <f t="shared" si="346"/>
        <v>2</v>
      </c>
      <c r="H393" s="5">
        <f t="shared" si="346"/>
        <v>1</v>
      </c>
      <c r="I393" s="5">
        <f t="shared" si="346"/>
        <v>3</v>
      </c>
      <c r="J393" s="5">
        <f t="shared" si="346"/>
        <v>2</v>
      </c>
      <c r="K393" s="5">
        <f t="shared" si="346"/>
        <v>0</v>
      </c>
      <c r="L393" s="11">
        <f t="shared" si="289"/>
        <v>191</v>
      </c>
      <c r="N393" s="25">
        <f t="shared" si="290"/>
        <v>0.31250000000000011</v>
      </c>
      <c r="O393" s="5">
        <f t="shared" ref="O393:W393" si="347">SUM(O21,O83,O145,O207,O269,O331)</f>
        <v>0</v>
      </c>
      <c r="P393" s="5">
        <f t="shared" si="347"/>
        <v>0</v>
      </c>
      <c r="Q393" s="5">
        <f t="shared" si="347"/>
        <v>0</v>
      </c>
      <c r="R393" s="5">
        <f t="shared" si="347"/>
        <v>0</v>
      </c>
      <c r="S393" s="5">
        <f t="shared" si="347"/>
        <v>0</v>
      </c>
      <c r="T393" s="5">
        <f t="shared" si="347"/>
        <v>0</v>
      </c>
      <c r="U393" s="5">
        <f t="shared" si="347"/>
        <v>0</v>
      </c>
      <c r="V393" s="5">
        <f t="shared" si="347"/>
        <v>0</v>
      </c>
      <c r="W393" s="5">
        <f t="shared" si="347"/>
        <v>0</v>
      </c>
      <c r="X393" s="11">
        <f t="shared" si="292"/>
        <v>0</v>
      </c>
      <c r="Z393" s="25">
        <f t="shared" si="293"/>
        <v>0.31250000000000011</v>
      </c>
      <c r="AA393" s="5">
        <f t="shared" ref="AA393:AI393" si="348">SUM(AA21,AA83,AA145,AA207,AA269,AA331)</f>
        <v>58</v>
      </c>
      <c r="AB393" s="5">
        <f t="shared" si="348"/>
        <v>4</v>
      </c>
      <c r="AC393" s="5">
        <f t="shared" si="348"/>
        <v>16</v>
      </c>
      <c r="AD393" s="5">
        <f t="shared" si="348"/>
        <v>0</v>
      </c>
      <c r="AE393" s="5">
        <f t="shared" si="348"/>
        <v>5</v>
      </c>
      <c r="AF393" s="5">
        <f t="shared" si="348"/>
        <v>1</v>
      </c>
      <c r="AG393" s="5">
        <f t="shared" si="348"/>
        <v>0</v>
      </c>
      <c r="AH393" s="5">
        <f t="shared" si="348"/>
        <v>1</v>
      </c>
      <c r="AI393" s="5">
        <f t="shared" si="348"/>
        <v>0</v>
      </c>
      <c r="AJ393" s="11">
        <f t="shared" si="295"/>
        <v>85</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205</v>
      </c>
      <c r="BX393" s="39">
        <f t="shared" si="306"/>
        <v>11</v>
      </c>
      <c r="BY393" s="39">
        <f t="shared" si="307"/>
        <v>43</v>
      </c>
      <c r="BZ393" s="39">
        <f t="shared" si="308"/>
        <v>2</v>
      </c>
      <c r="CA393" s="39">
        <f t="shared" si="309"/>
        <v>7</v>
      </c>
      <c r="CB393" s="39">
        <f t="shared" si="310"/>
        <v>2</v>
      </c>
      <c r="CC393" s="39">
        <f t="shared" si="311"/>
        <v>3</v>
      </c>
      <c r="CD393" s="39">
        <f t="shared" si="312"/>
        <v>3</v>
      </c>
      <c r="CE393" s="39">
        <f t="shared" si="313"/>
        <v>0</v>
      </c>
      <c r="CF393" s="40">
        <f t="shared" si="321"/>
        <v>276</v>
      </c>
    </row>
    <row r="394" spans="2:84" x14ac:dyDescent="0.25">
      <c r="B394" s="25">
        <f t="shared" si="287"/>
        <v>0.3229166666666668</v>
      </c>
      <c r="C394" s="5">
        <f t="shared" ref="C394:K394" si="352">SUM(C22,C84,C146,C208,C270,C332)</f>
        <v>137</v>
      </c>
      <c r="D394" s="5">
        <f t="shared" si="352"/>
        <v>6</v>
      </c>
      <c r="E394" s="5">
        <f t="shared" si="352"/>
        <v>16</v>
      </c>
      <c r="F394" s="5">
        <f t="shared" si="352"/>
        <v>1</v>
      </c>
      <c r="G394" s="5">
        <f t="shared" si="352"/>
        <v>5</v>
      </c>
      <c r="H394" s="5">
        <f t="shared" si="352"/>
        <v>1</v>
      </c>
      <c r="I394" s="5">
        <f t="shared" si="352"/>
        <v>3</v>
      </c>
      <c r="J394" s="5">
        <f t="shared" si="352"/>
        <v>1</v>
      </c>
      <c r="K394" s="5">
        <f t="shared" si="352"/>
        <v>0</v>
      </c>
      <c r="L394" s="11">
        <f t="shared" si="289"/>
        <v>170</v>
      </c>
      <c r="N394" s="25">
        <f t="shared" si="290"/>
        <v>0.3229166666666668</v>
      </c>
      <c r="O394" s="5">
        <f t="shared" ref="O394:W394" si="353">SUM(O22,O84,O146,O208,O270,O332)</f>
        <v>0</v>
      </c>
      <c r="P394" s="5">
        <f t="shared" si="353"/>
        <v>0</v>
      </c>
      <c r="Q394" s="5">
        <f t="shared" si="353"/>
        <v>0</v>
      </c>
      <c r="R394" s="5">
        <f t="shared" si="353"/>
        <v>0</v>
      </c>
      <c r="S394" s="5">
        <f t="shared" si="353"/>
        <v>0</v>
      </c>
      <c r="T394" s="5">
        <f t="shared" si="353"/>
        <v>0</v>
      </c>
      <c r="U394" s="5">
        <f t="shared" si="353"/>
        <v>0</v>
      </c>
      <c r="V394" s="5">
        <f t="shared" si="353"/>
        <v>0</v>
      </c>
      <c r="W394" s="5">
        <f t="shared" si="353"/>
        <v>0</v>
      </c>
      <c r="X394" s="11">
        <f t="shared" si="292"/>
        <v>0</v>
      </c>
      <c r="Z394" s="25">
        <f t="shared" si="293"/>
        <v>0.3229166666666668</v>
      </c>
      <c r="AA394" s="5">
        <f t="shared" ref="AA394:AI394" si="354">SUM(AA22,AA84,AA146,AA208,AA270,AA332)</f>
        <v>61</v>
      </c>
      <c r="AB394" s="5">
        <f t="shared" si="354"/>
        <v>5</v>
      </c>
      <c r="AC394" s="5">
        <f t="shared" si="354"/>
        <v>18</v>
      </c>
      <c r="AD394" s="5">
        <f t="shared" si="354"/>
        <v>2</v>
      </c>
      <c r="AE394" s="5">
        <f t="shared" si="354"/>
        <v>4</v>
      </c>
      <c r="AF394" s="5">
        <f t="shared" si="354"/>
        <v>0</v>
      </c>
      <c r="AG394" s="5">
        <f t="shared" si="354"/>
        <v>1</v>
      </c>
      <c r="AH394" s="5">
        <f t="shared" si="354"/>
        <v>1</v>
      </c>
      <c r="AI394" s="5">
        <f t="shared" si="354"/>
        <v>0</v>
      </c>
      <c r="AJ394" s="11">
        <f t="shared" si="295"/>
        <v>92</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198</v>
      </c>
      <c r="BX394" s="39">
        <f t="shared" si="306"/>
        <v>11</v>
      </c>
      <c r="BY394" s="39">
        <f t="shared" si="307"/>
        <v>34</v>
      </c>
      <c r="BZ394" s="39">
        <f t="shared" si="308"/>
        <v>3</v>
      </c>
      <c r="CA394" s="39">
        <f t="shared" si="309"/>
        <v>9</v>
      </c>
      <c r="CB394" s="39">
        <f t="shared" si="310"/>
        <v>1</v>
      </c>
      <c r="CC394" s="39">
        <f t="shared" si="311"/>
        <v>4</v>
      </c>
      <c r="CD394" s="39">
        <f t="shared" si="312"/>
        <v>2</v>
      </c>
      <c r="CE394" s="39">
        <f t="shared" si="313"/>
        <v>0</v>
      </c>
      <c r="CF394" s="40">
        <f t="shared" si="321"/>
        <v>262</v>
      </c>
    </row>
    <row r="395" spans="2:84" x14ac:dyDescent="0.25">
      <c r="B395" s="25">
        <f t="shared" si="287"/>
        <v>0.33333333333333348</v>
      </c>
      <c r="C395" s="5">
        <f t="shared" ref="C395:K395" si="358">SUM(C23,C85,C147,C209,C271,C333)</f>
        <v>164</v>
      </c>
      <c r="D395" s="5">
        <f t="shared" si="358"/>
        <v>10</v>
      </c>
      <c r="E395" s="5">
        <f t="shared" si="358"/>
        <v>15</v>
      </c>
      <c r="F395" s="5">
        <f t="shared" si="358"/>
        <v>0</v>
      </c>
      <c r="G395" s="5">
        <f t="shared" si="358"/>
        <v>2</v>
      </c>
      <c r="H395" s="5">
        <f t="shared" si="358"/>
        <v>2</v>
      </c>
      <c r="I395" s="5">
        <f t="shared" si="358"/>
        <v>0</v>
      </c>
      <c r="J395" s="5">
        <f t="shared" si="358"/>
        <v>3</v>
      </c>
      <c r="K395" s="5">
        <f t="shared" si="358"/>
        <v>0</v>
      </c>
      <c r="L395" s="11">
        <f t="shared" si="289"/>
        <v>196</v>
      </c>
      <c r="N395" s="25">
        <f t="shared" si="290"/>
        <v>0.33333333333333348</v>
      </c>
      <c r="O395" s="5">
        <f t="shared" ref="O395:W395" si="359">SUM(O23,O85,O147,O209,O271,O333)</f>
        <v>0</v>
      </c>
      <c r="P395" s="5">
        <f t="shared" si="359"/>
        <v>0</v>
      </c>
      <c r="Q395" s="5">
        <f t="shared" si="359"/>
        <v>0</v>
      </c>
      <c r="R395" s="5">
        <f t="shared" si="359"/>
        <v>0</v>
      </c>
      <c r="S395" s="5">
        <f t="shared" si="359"/>
        <v>0</v>
      </c>
      <c r="T395" s="5">
        <f t="shared" si="359"/>
        <v>0</v>
      </c>
      <c r="U395" s="5">
        <f t="shared" si="359"/>
        <v>0</v>
      </c>
      <c r="V395" s="5">
        <f t="shared" si="359"/>
        <v>0</v>
      </c>
      <c r="W395" s="5">
        <f t="shared" si="359"/>
        <v>0</v>
      </c>
      <c r="X395" s="11">
        <f t="shared" si="292"/>
        <v>0</v>
      </c>
      <c r="Z395" s="25">
        <f t="shared" si="293"/>
        <v>0.33333333333333348</v>
      </c>
      <c r="AA395" s="5">
        <f t="shared" ref="AA395:AI395" si="360">SUM(AA23,AA85,AA147,AA209,AA271,AA333)</f>
        <v>47</v>
      </c>
      <c r="AB395" s="5">
        <f t="shared" si="360"/>
        <v>4</v>
      </c>
      <c r="AC395" s="5">
        <f t="shared" si="360"/>
        <v>20</v>
      </c>
      <c r="AD395" s="5">
        <f t="shared" si="360"/>
        <v>1</v>
      </c>
      <c r="AE395" s="5">
        <f t="shared" si="360"/>
        <v>2</v>
      </c>
      <c r="AF395" s="5">
        <f t="shared" si="360"/>
        <v>4</v>
      </c>
      <c r="AG395" s="5">
        <f t="shared" si="360"/>
        <v>2</v>
      </c>
      <c r="AH395" s="5">
        <f t="shared" si="360"/>
        <v>1</v>
      </c>
      <c r="AI395" s="5">
        <f t="shared" si="360"/>
        <v>0</v>
      </c>
      <c r="AJ395" s="11">
        <f t="shared" si="295"/>
        <v>81</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211</v>
      </c>
      <c r="BX395" s="39">
        <f t="shared" si="306"/>
        <v>14</v>
      </c>
      <c r="BY395" s="39">
        <f t="shared" si="307"/>
        <v>35</v>
      </c>
      <c r="BZ395" s="39">
        <f t="shared" si="308"/>
        <v>1</v>
      </c>
      <c r="CA395" s="39">
        <f t="shared" si="309"/>
        <v>4</v>
      </c>
      <c r="CB395" s="39">
        <f t="shared" si="310"/>
        <v>6</v>
      </c>
      <c r="CC395" s="39">
        <f t="shared" si="311"/>
        <v>2</v>
      </c>
      <c r="CD395" s="39">
        <f t="shared" si="312"/>
        <v>4</v>
      </c>
      <c r="CE395" s="39">
        <f t="shared" si="313"/>
        <v>0</v>
      </c>
      <c r="CF395" s="40">
        <f t="shared" si="321"/>
        <v>277</v>
      </c>
    </row>
    <row r="396" spans="2:84" x14ac:dyDescent="0.25">
      <c r="B396" s="25">
        <f t="shared" si="287"/>
        <v>0.34375000000000017</v>
      </c>
      <c r="C396" s="5">
        <f t="shared" ref="C396:K396" si="364">SUM(C24,C86,C148,C210,C272,C334)</f>
        <v>164</v>
      </c>
      <c r="D396" s="5">
        <f t="shared" si="364"/>
        <v>7</v>
      </c>
      <c r="E396" s="5">
        <f t="shared" si="364"/>
        <v>15</v>
      </c>
      <c r="F396" s="5">
        <f t="shared" si="364"/>
        <v>1</v>
      </c>
      <c r="G396" s="5">
        <f t="shared" si="364"/>
        <v>1</v>
      </c>
      <c r="H396" s="5">
        <f t="shared" si="364"/>
        <v>3</v>
      </c>
      <c r="I396" s="5">
        <f t="shared" si="364"/>
        <v>3</v>
      </c>
      <c r="J396" s="5">
        <f t="shared" si="364"/>
        <v>3</v>
      </c>
      <c r="K396" s="5">
        <f t="shared" si="364"/>
        <v>1</v>
      </c>
      <c r="L396" s="11">
        <f t="shared" si="289"/>
        <v>198</v>
      </c>
      <c r="N396" s="25">
        <f t="shared" si="290"/>
        <v>0.34375000000000017</v>
      </c>
      <c r="O396" s="5">
        <f t="shared" ref="O396:W396" si="365">SUM(O24,O86,O148,O210,O272,O334)</f>
        <v>0</v>
      </c>
      <c r="P396" s="5">
        <f t="shared" si="365"/>
        <v>0</v>
      </c>
      <c r="Q396" s="5">
        <f t="shared" si="365"/>
        <v>0</v>
      </c>
      <c r="R396" s="5">
        <f t="shared" si="365"/>
        <v>0</v>
      </c>
      <c r="S396" s="5">
        <f t="shared" si="365"/>
        <v>0</v>
      </c>
      <c r="T396" s="5">
        <f t="shared" si="365"/>
        <v>0</v>
      </c>
      <c r="U396" s="5">
        <f t="shared" si="365"/>
        <v>0</v>
      </c>
      <c r="V396" s="5">
        <f t="shared" si="365"/>
        <v>0</v>
      </c>
      <c r="W396" s="5">
        <f t="shared" si="365"/>
        <v>0</v>
      </c>
      <c r="X396" s="11">
        <f t="shared" si="292"/>
        <v>0</v>
      </c>
      <c r="Z396" s="25">
        <f t="shared" si="293"/>
        <v>0.34375000000000017</v>
      </c>
      <c r="AA396" s="5">
        <f t="shared" ref="AA396:AI396" si="366">SUM(AA24,AA86,AA148,AA210,AA272,AA334)</f>
        <v>63</v>
      </c>
      <c r="AB396" s="5">
        <f t="shared" si="366"/>
        <v>6</v>
      </c>
      <c r="AC396" s="5">
        <f t="shared" si="366"/>
        <v>10</v>
      </c>
      <c r="AD396" s="5">
        <f t="shared" si="366"/>
        <v>2</v>
      </c>
      <c r="AE396" s="5">
        <f t="shared" si="366"/>
        <v>3</v>
      </c>
      <c r="AF396" s="5">
        <f t="shared" si="366"/>
        <v>1</v>
      </c>
      <c r="AG396" s="5">
        <f t="shared" si="366"/>
        <v>1</v>
      </c>
      <c r="AH396" s="5">
        <f t="shared" si="366"/>
        <v>1</v>
      </c>
      <c r="AI396" s="5">
        <f t="shared" si="366"/>
        <v>0</v>
      </c>
      <c r="AJ396" s="11">
        <f t="shared" si="295"/>
        <v>87</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227</v>
      </c>
      <c r="BX396" s="39">
        <f t="shared" si="306"/>
        <v>13</v>
      </c>
      <c r="BY396" s="39">
        <f t="shared" si="307"/>
        <v>25</v>
      </c>
      <c r="BZ396" s="39">
        <f t="shared" si="308"/>
        <v>3</v>
      </c>
      <c r="CA396" s="39">
        <f t="shared" si="309"/>
        <v>4</v>
      </c>
      <c r="CB396" s="39">
        <f t="shared" si="310"/>
        <v>4</v>
      </c>
      <c r="CC396" s="39">
        <f t="shared" si="311"/>
        <v>4</v>
      </c>
      <c r="CD396" s="39">
        <f t="shared" si="312"/>
        <v>4</v>
      </c>
      <c r="CE396" s="39">
        <f t="shared" si="313"/>
        <v>1</v>
      </c>
      <c r="CF396" s="40">
        <f t="shared" si="321"/>
        <v>285</v>
      </c>
    </row>
    <row r="397" spans="2:84" x14ac:dyDescent="0.25">
      <c r="B397" s="25">
        <f t="shared" si="287"/>
        <v>0.35416666666666685</v>
      </c>
      <c r="C397" s="5">
        <f t="shared" ref="C397:K397" si="370">SUM(C25,C87,C149,C211,C273,C335)</f>
        <v>142</v>
      </c>
      <c r="D397" s="5">
        <f t="shared" si="370"/>
        <v>5</v>
      </c>
      <c r="E397" s="5">
        <f t="shared" si="370"/>
        <v>16</v>
      </c>
      <c r="F397" s="5">
        <f t="shared" si="370"/>
        <v>1</v>
      </c>
      <c r="G397" s="5">
        <f t="shared" si="370"/>
        <v>2</v>
      </c>
      <c r="H397" s="5">
        <f t="shared" si="370"/>
        <v>2</v>
      </c>
      <c r="I397" s="5">
        <f t="shared" si="370"/>
        <v>0</v>
      </c>
      <c r="J397" s="5">
        <f t="shared" si="370"/>
        <v>2</v>
      </c>
      <c r="K397" s="5">
        <f t="shared" si="370"/>
        <v>0</v>
      </c>
      <c r="L397" s="11">
        <f t="shared" si="289"/>
        <v>170</v>
      </c>
      <c r="N397" s="25">
        <f t="shared" si="290"/>
        <v>0.35416666666666685</v>
      </c>
      <c r="O397" s="5">
        <f t="shared" ref="O397:W397" si="371">SUM(O25,O87,O149,O211,O273,O335)</f>
        <v>0</v>
      </c>
      <c r="P397" s="5">
        <f t="shared" si="371"/>
        <v>0</v>
      </c>
      <c r="Q397" s="5">
        <f t="shared" si="371"/>
        <v>0</v>
      </c>
      <c r="R397" s="5">
        <f t="shared" si="371"/>
        <v>0</v>
      </c>
      <c r="S397" s="5">
        <f t="shared" si="371"/>
        <v>0</v>
      </c>
      <c r="T397" s="5">
        <f t="shared" si="371"/>
        <v>0</v>
      </c>
      <c r="U397" s="5">
        <f t="shared" si="371"/>
        <v>0</v>
      </c>
      <c r="V397" s="5">
        <f t="shared" si="371"/>
        <v>0</v>
      </c>
      <c r="W397" s="5">
        <f t="shared" si="371"/>
        <v>0</v>
      </c>
      <c r="X397" s="11">
        <f t="shared" si="292"/>
        <v>0</v>
      </c>
      <c r="Z397" s="25">
        <f t="shared" si="293"/>
        <v>0.35416666666666685</v>
      </c>
      <c r="AA397" s="5">
        <f t="shared" ref="AA397:AI397" si="372">SUM(AA25,AA87,AA149,AA211,AA273,AA335)</f>
        <v>102</v>
      </c>
      <c r="AB397" s="5">
        <f t="shared" si="372"/>
        <v>7</v>
      </c>
      <c r="AC397" s="5">
        <f t="shared" si="372"/>
        <v>16</v>
      </c>
      <c r="AD397" s="5">
        <f t="shared" si="372"/>
        <v>1</v>
      </c>
      <c r="AE397" s="5">
        <f t="shared" si="372"/>
        <v>5</v>
      </c>
      <c r="AF397" s="5">
        <f t="shared" si="372"/>
        <v>7</v>
      </c>
      <c r="AG397" s="5">
        <f t="shared" si="372"/>
        <v>1</v>
      </c>
      <c r="AH397" s="5">
        <f t="shared" si="372"/>
        <v>1</v>
      </c>
      <c r="AI397" s="5">
        <f t="shared" si="372"/>
        <v>0</v>
      </c>
      <c r="AJ397" s="11">
        <f t="shared" si="295"/>
        <v>140</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244</v>
      </c>
      <c r="BX397" s="39">
        <f t="shared" si="306"/>
        <v>12</v>
      </c>
      <c r="BY397" s="39">
        <f t="shared" si="307"/>
        <v>32</v>
      </c>
      <c r="BZ397" s="39">
        <f t="shared" si="308"/>
        <v>2</v>
      </c>
      <c r="CA397" s="39">
        <f t="shared" si="309"/>
        <v>7</v>
      </c>
      <c r="CB397" s="39">
        <f t="shared" si="310"/>
        <v>9</v>
      </c>
      <c r="CC397" s="39">
        <f t="shared" si="311"/>
        <v>1</v>
      </c>
      <c r="CD397" s="39">
        <f t="shared" si="312"/>
        <v>3</v>
      </c>
      <c r="CE397" s="39">
        <f t="shared" si="313"/>
        <v>0</v>
      </c>
      <c r="CF397" s="40">
        <f t="shared" si="321"/>
        <v>310</v>
      </c>
    </row>
    <row r="398" spans="2:84" x14ac:dyDescent="0.25">
      <c r="B398" s="25">
        <f t="shared" si="287"/>
        <v>0.36458333333333354</v>
      </c>
      <c r="C398" s="5">
        <f t="shared" ref="C398:K398" si="376">SUM(C26,C88,C150,C212,C274,C336)</f>
        <v>120</v>
      </c>
      <c r="D398" s="5">
        <f t="shared" si="376"/>
        <v>7</v>
      </c>
      <c r="E398" s="5">
        <f t="shared" si="376"/>
        <v>14</v>
      </c>
      <c r="F398" s="5">
        <f t="shared" si="376"/>
        <v>1</v>
      </c>
      <c r="G398" s="5">
        <f t="shared" si="376"/>
        <v>2</v>
      </c>
      <c r="H398" s="5">
        <f t="shared" si="376"/>
        <v>3</v>
      </c>
      <c r="I398" s="5">
        <f t="shared" si="376"/>
        <v>1</v>
      </c>
      <c r="J398" s="5">
        <f t="shared" si="376"/>
        <v>0</v>
      </c>
      <c r="K398" s="5">
        <f t="shared" si="376"/>
        <v>0</v>
      </c>
      <c r="L398" s="11">
        <f t="shared" si="289"/>
        <v>148</v>
      </c>
      <c r="N398" s="25">
        <f t="shared" si="290"/>
        <v>0.36458333333333354</v>
      </c>
      <c r="O398" s="5">
        <f t="shared" ref="O398:W398" si="377">SUM(O26,O88,O150,O212,O274,O336)</f>
        <v>0</v>
      </c>
      <c r="P398" s="5">
        <f t="shared" si="377"/>
        <v>0</v>
      </c>
      <c r="Q398" s="5">
        <f t="shared" si="377"/>
        <v>0</v>
      </c>
      <c r="R398" s="5">
        <f t="shared" si="377"/>
        <v>0</v>
      </c>
      <c r="S398" s="5">
        <f t="shared" si="377"/>
        <v>0</v>
      </c>
      <c r="T398" s="5">
        <f t="shared" si="377"/>
        <v>0</v>
      </c>
      <c r="U398" s="5">
        <f t="shared" si="377"/>
        <v>0</v>
      </c>
      <c r="V398" s="5">
        <f t="shared" si="377"/>
        <v>0</v>
      </c>
      <c r="W398" s="5">
        <f t="shared" si="377"/>
        <v>0</v>
      </c>
      <c r="X398" s="11">
        <f t="shared" si="292"/>
        <v>0</v>
      </c>
      <c r="Z398" s="25">
        <f t="shared" si="293"/>
        <v>0.36458333333333354</v>
      </c>
      <c r="AA398" s="5">
        <f t="shared" ref="AA398:AI398" si="378">SUM(AA26,AA88,AA150,AA212,AA274,AA336)</f>
        <v>95</v>
      </c>
      <c r="AB398" s="5">
        <f t="shared" si="378"/>
        <v>2</v>
      </c>
      <c r="AC398" s="5">
        <f t="shared" si="378"/>
        <v>15</v>
      </c>
      <c r="AD398" s="5">
        <f t="shared" si="378"/>
        <v>3</v>
      </c>
      <c r="AE398" s="5">
        <f t="shared" si="378"/>
        <v>2</v>
      </c>
      <c r="AF398" s="5">
        <f t="shared" si="378"/>
        <v>5</v>
      </c>
      <c r="AG398" s="5">
        <f t="shared" si="378"/>
        <v>1</v>
      </c>
      <c r="AH398" s="5">
        <f t="shared" si="378"/>
        <v>0</v>
      </c>
      <c r="AI398" s="5">
        <f t="shared" si="378"/>
        <v>0</v>
      </c>
      <c r="AJ398" s="11">
        <f t="shared" si="295"/>
        <v>123</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215</v>
      </c>
      <c r="BX398" s="39">
        <f t="shared" si="306"/>
        <v>9</v>
      </c>
      <c r="BY398" s="39">
        <f t="shared" si="307"/>
        <v>29</v>
      </c>
      <c r="BZ398" s="39">
        <f t="shared" si="308"/>
        <v>4</v>
      </c>
      <c r="CA398" s="39">
        <f t="shared" si="309"/>
        <v>4</v>
      </c>
      <c r="CB398" s="39">
        <f t="shared" si="310"/>
        <v>8</v>
      </c>
      <c r="CC398" s="39">
        <f t="shared" si="311"/>
        <v>2</v>
      </c>
      <c r="CD398" s="39">
        <f t="shared" si="312"/>
        <v>0</v>
      </c>
      <c r="CE398" s="39">
        <f t="shared" si="313"/>
        <v>0</v>
      </c>
      <c r="CF398" s="40">
        <f t="shared" si="321"/>
        <v>271</v>
      </c>
    </row>
    <row r="399" spans="2:84" x14ac:dyDescent="0.25">
      <c r="B399" s="25">
        <f t="shared" si="287"/>
        <v>0.37500000000000022</v>
      </c>
      <c r="C399" s="5">
        <f t="shared" ref="C399:K399" si="382">SUM(C27,C89,C151,C213,C275,C337)</f>
        <v>143</v>
      </c>
      <c r="D399" s="5">
        <f t="shared" si="382"/>
        <v>7</v>
      </c>
      <c r="E399" s="5">
        <f t="shared" si="382"/>
        <v>14</v>
      </c>
      <c r="F399" s="5">
        <f t="shared" si="382"/>
        <v>3</v>
      </c>
      <c r="G399" s="5">
        <f t="shared" si="382"/>
        <v>6</v>
      </c>
      <c r="H399" s="5">
        <f t="shared" si="382"/>
        <v>3</v>
      </c>
      <c r="I399" s="5">
        <f t="shared" si="382"/>
        <v>1</v>
      </c>
      <c r="J399" s="5">
        <f t="shared" si="382"/>
        <v>0</v>
      </c>
      <c r="K399" s="5">
        <f t="shared" si="382"/>
        <v>0</v>
      </c>
      <c r="L399" s="11">
        <f t="shared" si="289"/>
        <v>177</v>
      </c>
      <c r="N399" s="25">
        <f t="shared" si="290"/>
        <v>0.37500000000000022</v>
      </c>
      <c r="O399" s="5">
        <f t="shared" ref="O399:W399" si="383">SUM(O27,O89,O151,O213,O275,O337)</f>
        <v>0</v>
      </c>
      <c r="P399" s="5">
        <f t="shared" si="383"/>
        <v>0</v>
      </c>
      <c r="Q399" s="5">
        <f t="shared" si="383"/>
        <v>0</v>
      </c>
      <c r="R399" s="5">
        <f t="shared" si="383"/>
        <v>0</v>
      </c>
      <c r="S399" s="5">
        <f t="shared" si="383"/>
        <v>0</v>
      </c>
      <c r="T399" s="5">
        <f t="shared" si="383"/>
        <v>0</v>
      </c>
      <c r="U399" s="5">
        <f t="shared" si="383"/>
        <v>0</v>
      </c>
      <c r="V399" s="5">
        <f t="shared" si="383"/>
        <v>0</v>
      </c>
      <c r="W399" s="5">
        <f t="shared" si="383"/>
        <v>0</v>
      </c>
      <c r="X399" s="11">
        <f t="shared" si="292"/>
        <v>0</v>
      </c>
      <c r="Z399" s="25">
        <f t="shared" si="293"/>
        <v>0.37500000000000022</v>
      </c>
      <c r="AA399" s="5">
        <f t="shared" ref="AA399:AI399" si="384">SUM(AA27,AA89,AA151,AA213,AA275,AA337)</f>
        <v>79</v>
      </c>
      <c r="AB399" s="5">
        <f t="shared" si="384"/>
        <v>7</v>
      </c>
      <c r="AC399" s="5">
        <f t="shared" si="384"/>
        <v>21</v>
      </c>
      <c r="AD399" s="5">
        <f t="shared" si="384"/>
        <v>1</v>
      </c>
      <c r="AE399" s="5">
        <f t="shared" si="384"/>
        <v>0</v>
      </c>
      <c r="AF399" s="5">
        <f t="shared" si="384"/>
        <v>3</v>
      </c>
      <c r="AG399" s="5">
        <f t="shared" si="384"/>
        <v>0</v>
      </c>
      <c r="AH399" s="5">
        <f t="shared" si="384"/>
        <v>1</v>
      </c>
      <c r="AI399" s="5">
        <f t="shared" si="384"/>
        <v>0</v>
      </c>
      <c r="AJ399" s="11">
        <f t="shared" si="295"/>
        <v>112</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222</v>
      </c>
      <c r="BX399" s="39">
        <f t="shared" si="306"/>
        <v>14</v>
      </c>
      <c r="BY399" s="39">
        <f t="shared" si="307"/>
        <v>35</v>
      </c>
      <c r="BZ399" s="39">
        <f t="shared" si="308"/>
        <v>4</v>
      </c>
      <c r="CA399" s="39">
        <f t="shared" si="309"/>
        <v>6</v>
      </c>
      <c r="CB399" s="39">
        <f t="shared" si="310"/>
        <v>6</v>
      </c>
      <c r="CC399" s="39">
        <f t="shared" si="311"/>
        <v>1</v>
      </c>
      <c r="CD399" s="39">
        <f t="shared" si="312"/>
        <v>1</v>
      </c>
      <c r="CE399" s="39">
        <f t="shared" si="313"/>
        <v>0</v>
      </c>
      <c r="CF399" s="40">
        <f t="shared" si="321"/>
        <v>289</v>
      </c>
    </row>
    <row r="400" spans="2:84" x14ac:dyDescent="0.25">
      <c r="B400" s="25">
        <f t="shared" si="287"/>
        <v>0.38541666666666691</v>
      </c>
      <c r="C400" s="5">
        <f t="shared" ref="C400:K400" si="388">SUM(C28,C90,C152,C214,C276,C338)</f>
        <v>111</v>
      </c>
      <c r="D400" s="5">
        <f t="shared" si="388"/>
        <v>10</v>
      </c>
      <c r="E400" s="5">
        <f t="shared" si="388"/>
        <v>12</v>
      </c>
      <c r="F400" s="5">
        <f t="shared" si="388"/>
        <v>1</v>
      </c>
      <c r="G400" s="5">
        <f t="shared" si="388"/>
        <v>4</v>
      </c>
      <c r="H400" s="5">
        <f t="shared" si="388"/>
        <v>5</v>
      </c>
      <c r="I400" s="5">
        <f t="shared" si="388"/>
        <v>0</v>
      </c>
      <c r="J400" s="5">
        <f t="shared" si="388"/>
        <v>0</v>
      </c>
      <c r="K400" s="5">
        <f t="shared" si="388"/>
        <v>0</v>
      </c>
      <c r="L400" s="11">
        <f t="shared" si="289"/>
        <v>143</v>
      </c>
      <c r="N400" s="25">
        <f t="shared" si="290"/>
        <v>0.38541666666666691</v>
      </c>
      <c r="O400" s="5">
        <f t="shared" ref="O400:W400" si="389">SUM(O28,O90,O152,O214,O276,O338)</f>
        <v>0</v>
      </c>
      <c r="P400" s="5">
        <f t="shared" si="389"/>
        <v>0</v>
      </c>
      <c r="Q400" s="5">
        <f t="shared" si="389"/>
        <v>0</v>
      </c>
      <c r="R400" s="5">
        <f t="shared" si="389"/>
        <v>0</v>
      </c>
      <c r="S400" s="5">
        <f t="shared" si="389"/>
        <v>0</v>
      </c>
      <c r="T400" s="5">
        <f t="shared" si="389"/>
        <v>0</v>
      </c>
      <c r="U400" s="5">
        <f t="shared" si="389"/>
        <v>0</v>
      </c>
      <c r="V400" s="5">
        <f t="shared" si="389"/>
        <v>0</v>
      </c>
      <c r="W400" s="5">
        <f t="shared" si="389"/>
        <v>0</v>
      </c>
      <c r="X400" s="11">
        <f t="shared" si="292"/>
        <v>0</v>
      </c>
      <c r="Z400" s="25">
        <f t="shared" si="293"/>
        <v>0.38541666666666691</v>
      </c>
      <c r="AA400" s="5">
        <f t="shared" ref="AA400:AI400" si="390">SUM(AA28,AA90,AA152,AA214,AA276,AA338)</f>
        <v>63</v>
      </c>
      <c r="AB400" s="5">
        <f t="shared" si="390"/>
        <v>6</v>
      </c>
      <c r="AC400" s="5">
        <f t="shared" si="390"/>
        <v>14</v>
      </c>
      <c r="AD400" s="5">
        <f t="shared" si="390"/>
        <v>0</v>
      </c>
      <c r="AE400" s="5">
        <f t="shared" si="390"/>
        <v>4</v>
      </c>
      <c r="AF400" s="5">
        <f t="shared" si="390"/>
        <v>4</v>
      </c>
      <c r="AG400" s="5">
        <f t="shared" si="390"/>
        <v>0</v>
      </c>
      <c r="AH400" s="5">
        <f t="shared" si="390"/>
        <v>0</v>
      </c>
      <c r="AI400" s="5">
        <f t="shared" si="390"/>
        <v>0</v>
      </c>
      <c r="AJ400" s="11">
        <f t="shared" si="295"/>
        <v>91</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174</v>
      </c>
      <c r="BX400" s="39">
        <f t="shared" si="306"/>
        <v>16</v>
      </c>
      <c r="BY400" s="39">
        <f t="shared" si="307"/>
        <v>26</v>
      </c>
      <c r="BZ400" s="39">
        <f t="shared" si="308"/>
        <v>1</v>
      </c>
      <c r="CA400" s="39">
        <f t="shared" si="309"/>
        <v>8</v>
      </c>
      <c r="CB400" s="39">
        <f t="shared" si="310"/>
        <v>9</v>
      </c>
      <c r="CC400" s="39">
        <f t="shared" si="311"/>
        <v>0</v>
      </c>
      <c r="CD400" s="39">
        <f t="shared" si="312"/>
        <v>0</v>
      </c>
      <c r="CE400" s="39">
        <f t="shared" si="313"/>
        <v>0</v>
      </c>
      <c r="CF400" s="40">
        <f t="shared" si="321"/>
        <v>234</v>
      </c>
    </row>
    <row r="401" spans="2:84" x14ac:dyDescent="0.25">
      <c r="B401" s="25">
        <f t="shared" si="287"/>
        <v>0.39583333333333359</v>
      </c>
      <c r="C401" s="5">
        <f t="shared" ref="C401:K401" si="394">SUM(C29,C91,C153,C215,C277,C339)</f>
        <v>115</v>
      </c>
      <c r="D401" s="5">
        <f t="shared" si="394"/>
        <v>8</v>
      </c>
      <c r="E401" s="5">
        <f t="shared" si="394"/>
        <v>10</v>
      </c>
      <c r="F401" s="5">
        <f t="shared" si="394"/>
        <v>2</v>
      </c>
      <c r="G401" s="5">
        <f t="shared" si="394"/>
        <v>3</v>
      </c>
      <c r="H401" s="5">
        <f t="shared" si="394"/>
        <v>3</v>
      </c>
      <c r="I401" s="5">
        <f t="shared" si="394"/>
        <v>0</v>
      </c>
      <c r="J401" s="5">
        <f t="shared" si="394"/>
        <v>1</v>
      </c>
      <c r="K401" s="5">
        <f t="shared" si="394"/>
        <v>0</v>
      </c>
      <c r="L401" s="11">
        <f t="shared" si="289"/>
        <v>142</v>
      </c>
      <c r="N401" s="25">
        <f t="shared" si="290"/>
        <v>0.39583333333333359</v>
      </c>
      <c r="O401" s="5">
        <f t="shared" ref="O401:W401" si="395">SUM(O29,O91,O153,O215,O277,O339)</f>
        <v>1</v>
      </c>
      <c r="P401" s="5">
        <f t="shared" si="395"/>
        <v>0</v>
      </c>
      <c r="Q401" s="5">
        <f t="shared" si="395"/>
        <v>0</v>
      </c>
      <c r="R401" s="5">
        <f t="shared" si="395"/>
        <v>0</v>
      </c>
      <c r="S401" s="5">
        <f t="shared" si="395"/>
        <v>0</v>
      </c>
      <c r="T401" s="5">
        <f t="shared" si="395"/>
        <v>0</v>
      </c>
      <c r="U401" s="5">
        <f t="shared" si="395"/>
        <v>0</v>
      </c>
      <c r="V401" s="5">
        <f t="shared" si="395"/>
        <v>0</v>
      </c>
      <c r="W401" s="5">
        <f t="shared" si="395"/>
        <v>0</v>
      </c>
      <c r="X401" s="11">
        <f t="shared" si="292"/>
        <v>1</v>
      </c>
      <c r="Z401" s="25">
        <f t="shared" si="293"/>
        <v>0.39583333333333359</v>
      </c>
      <c r="AA401" s="5">
        <f t="shared" ref="AA401:AI401" si="396">SUM(AA29,AA91,AA153,AA215,AA277,AA339)</f>
        <v>78</v>
      </c>
      <c r="AB401" s="5">
        <f t="shared" si="396"/>
        <v>5</v>
      </c>
      <c r="AC401" s="5">
        <f t="shared" si="396"/>
        <v>18</v>
      </c>
      <c r="AD401" s="5">
        <f t="shared" si="396"/>
        <v>0</v>
      </c>
      <c r="AE401" s="5">
        <f t="shared" si="396"/>
        <v>1</v>
      </c>
      <c r="AF401" s="5">
        <f t="shared" si="396"/>
        <v>5</v>
      </c>
      <c r="AG401" s="5">
        <f t="shared" si="396"/>
        <v>1</v>
      </c>
      <c r="AH401" s="5">
        <f t="shared" si="396"/>
        <v>1</v>
      </c>
      <c r="AI401" s="5">
        <f t="shared" si="396"/>
        <v>0</v>
      </c>
      <c r="AJ401" s="11">
        <f t="shared" si="295"/>
        <v>109</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194</v>
      </c>
      <c r="BX401" s="39">
        <f t="shared" si="306"/>
        <v>13</v>
      </c>
      <c r="BY401" s="39">
        <f t="shared" si="307"/>
        <v>28</v>
      </c>
      <c r="BZ401" s="39">
        <f t="shared" si="308"/>
        <v>2</v>
      </c>
      <c r="CA401" s="39">
        <f t="shared" si="309"/>
        <v>4</v>
      </c>
      <c r="CB401" s="39">
        <f t="shared" si="310"/>
        <v>8</v>
      </c>
      <c r="CC401" s="39">
        <f t="shared" si="311"/>
        <v>1</v>
      </c>
      <c r="CD401" s="39">
        <f t="shared" si="312"/>
        <v>2</v>
      </c>
      <c r="CE401" s="39">
        <f t="shared" si="313"/>
        <v>0</v>
      </c>
      <c r="CF401" s="40">
        <f t="shared" si="321"/>
        <v>252</v>
      </c>
    </row>
    <row r="402" spans="2:84" x14ac:dyDescent="0.25">
      <c r="B402" s="25">
        <f t="shared" si="287"/>
        <v>0.40625000000000028</v>
      </c>
      <c r="C402" s="5">
        <f t="shared" ref="C402:K402" si="400">SUM(C30,C92,C154,C216,C278,C340)</f>
        <v>100</v>
      </c>
      <c r="D402" s="5">
        <f t="shared" si="400"/>
        <v>3</v>
      </c>
      <c r="E402" s="5">
        <f t="shared" si="400"/>
        <v>7</v>
      </c>
      <c r="F402" s="5">
        <f t="shared" si="400"/>
        <v>2</v>
      </c>
      <c r="G402" s="5">
        <f t="shared" si="400"/>
        <v>0</v>
      </c>
      <c r="H402" s="5">
        <f t="shared" si="400"/>
        <v>1</v>
      </c>
      <c r="I402" s="5">
        <f t="shared" si="400"/>
        <v>1</v>
      </c>
      <c r="J402" s="5">
        <f t="shared" si="400"/>
        <v>0</v>
      </c>
      <c r="K402" s="5">
        <f t="shared" si="400"/>
        <v>0</v>
      </c>
      <c r="L402" s="11">
        <f t="shared" si="289"/>
        <v>114</v>
      </c>
      <c r="N402" s="25">
        <f t="shared" si="290"/>
        <v>0.40625000000000028</v>
      </c>
      <c r="O402" s="5">
        <f t="shared" ref="O402:W402" si="401">SUM(O30,O92,O154,O216,O278,O340)</f>
        <v>0</v>
      </c>
      <c r="P402" s="5">
        <f t="shared" si="401"/>
        <v>0</v>
      </c>
      <c r="Q402" s="5">
        <f t="shared" si="401"/>
        <v>0</v>
      </c>
      <c r="R402" s="5">
        <f t="shared" si="401"/>
        <v>0</v>
      </c>
      <c r="S402" s="5">
        <f t="shared" si="401"/>
        <v>0</v>
      </c>
      <c r="T402" s="5">
        <f t="shared" si="401"/>
        <v>0</v>
      </c>
      <c r="U402" s="5">
        <f t="shared" si="401"/>
        <v>0</v>
      </c>
      <c r="V402" s="5">
        <f t="shared" si="401"/>
        <v>0</v>
      </c>
      <c r="W402" s="5">
        <f t="shared" si="401"/>
        <v>0</v>
      </c>
      <c r="X402" s="11">
        <f t="shared" si="292"/>
        <v>0</v>
      </c>
      <c r="Z402" s="25">
        <f t="shared" si="293"/>
        <v>0.40625000000000028</v>
      </c>
      <c r="AA402" s="5">
        <f t="shared" ref="AA402:AI402" si="402">SUM(AA30,AA92,AA154,AA216,AA278,AA340)</f>
        <v>81</v>
      </c>
      <c r="AB402" s="5">
        <f t="shared" si="402"/>
        <v>2</v>
      </c>
      <c r="AC402" s="5">
        <f t="shared" si="402"/>
        <v>10</v>
      </c>
      <c r="AD402" s="5">
        <f t="shared" si="402"/>
        <v>1</v>
      </c>
      <c r="AE402" s="5">
        <f t="shared" si="402"/>
        <v>3</v>
      </c>
      <c r="AF402" s="5">
        <f t="shared" si="402"/>
        <v>5</v>
      </c>
      <c r="AG402" s="5">
        <f t="shared" si="402"/>
        <v>1</v>
      </c>
      <c r="AH402" s="5">
        <f t="shared" si="402"/>
        <v>0</v>
      </c>
      <c r="AI402" s="5">
        <f t="shared" si="402"/>
        <v>0</v>
      </c>
      <c r="AJ402" s="11">
        <f t="shared" si="295"/>
        <v>103</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181</v>
      </c>
      <c r="BX402" s="39">
        <f t="shared" si="306"/>
        <v>5</v>
      </c>
      <c r="BY402" s="39">
        <f t="shared" si="307"/>
        <v>17</v>
      </c>
      <c r="BZ402" s="39">
        <f t="shared" si="308"/>
        <v>3</v>
      </c>
      <c r="CA402" s="39">
        <f t="shared" si="309"/>
        <v>3</v>
      </c>
      <c r="CB402" s="39">
        <f t="shared" si="310"/>
        <v>6</v>
      </c>
      <c r="CC402" s="39">
        <f t="shared" si="311"/>
        <v>2</v>
      </c>
      <c r="CD402" s="39">
        <f t="shared" si="312"/>
        <v>0</v>
      </c>
      <c r="CE402" s="39">
        <f t="shared" si="313"/>
        <v>0</v>
      </c>
      <c r="CF402" s="40">
        <f t="shared" si="321"/>
        <v>217</v>
      </c>
    </row>
    <row r="403" spans="2:84" x14ac:dyDescent="0.25">
      <c r="B403" s="25">
        <f t="shared" si="287"/>
        <v>0.41666666666666696</v>
      </c>
      <c r="C403" s="5">
        <f t="shared" ref="C403:K403" si="406">SUM(C31,C93,C155,C217,C279,C341)</f>
        <v>113</v>
      </c>
      <c r="D403" s="5">
        <f t="shared" si="406"/>
        <v>6</v>
      </c>
      <c r="E403" s="5">
        <f t="shared" si="406"/>
        <v>16</v>
      </c>
      <c r="F403" s="5">
        <f t="shared" si="406"/>
        <v>0</v>
      </c>
      <c r="G403" s="5">
        <f t="shared" si="406"/>
        <v>6</v>
      </c>
      <c r="H403" s="5">
        <f t="shared" si="406"/>
        <v>4</v>
      </c>
      <c r="I403" s="5">
        <f t="shared" si="406"/>
        <v>1</v>
      </c>
      <c r="J403" s="5">
        <f t="shared" si="406"/>
        <v>0</v>
      </c>
      <c r="K403" s="5">
        <f t="shared" si="406"/>
        <v>0</v>
      </c>
      <c r="L403" s="11">
        <f t="shared" si="289"/>
        <v>146</v>
      </c>
      <c r="N403" s="25">
        <f t="shared" si="290"/>
        <v>0.41666666666666696</v>
      </c>
      <c r="O403" s="5">
        <f t="shared" ref="O403:W403" si="407">SUM(O31,O93,O155,O217,O279,O341)</f>
        <v>0</v>
      </c>
      <c r="P403" s="5">
        <f t="shared" si="407"/>
        <v>0</v>
      </c>
      <c r="Q403" s="5">
        <f t="shared" si="407"/>
        <v>0</v>
      </c>
      <c r="R403" s="5">
        <f t="shared" si="407"/>
        <v>0</v>
      </c>
      <c r="S403" s="5">
        <f t="shared" si="407"/>
        <v>0</v>
      </c>
      <c r="T403" s="5">
        <f t="shared" si="407"/>
        <v>0</v>
      </c>
      <c r="U403" s="5">
        <f t="shared" si="407"/>
        <v>0</v>
      </c>
      <c r="V403" s="5">
        <f t="shared" si="407"/>
        <v>0</v>
      </c>
      <c r="W403" s="5">
        <f t="shared" si="407"/>
        <v>0</v>
      </c>
      <c r="X403" s="11">
        <f t="shared" si="292"/>
        <v>0</v>
      </c>
      <c r="Z403" s="25">
        <f t="shared" si="293"/>
        <v>0.41666666666666696</v>
      </c>
      <c r="AA403" s="5">
        <f t="shared" ref="AA403:AI403" si="408">SUM(AA31,AA93,AA155,AA217,AA279,AA341)</f>
        <v>62</v>
      </c>
      <c r="AB403" s="5">
        <f t="shared" si="408"/>
        <v>4</v>
      </c>
      <c r="AC403" s="5">
        <f t="shared" si="408"/>
        <v>9</v>
      </c>
      <c r="AD403" s="5">
        <f t="shared" si="408"/>
        <v>1</v>
      </c>
      <c r="AE403" s="5">
        <f t="shared" si="408"/>
        <v>1</v>
      </c>
      <c r="AF403" s="5">
        <f t="shared" si="408"/>
        <v>2</v>
      </c>
      <c r="AG403" s="5">
        <f t="shared" si="408"/>
        <v>0</v>
      </c>
      <c r="AH403" s="5">
        <f t="shared" si="408"/>
        <v>2</v>
      </c>
      <c r="AI403" s="5">
        <f t="shared" si="408"/>
        <v>0</v>
      </c>
      <c r="AJ403" s="11">
        <f t="shared" si="295"/>
        <v>81</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175</v>
      </c>
      <c r="BX403" s="39">
        <f t="shared" si="306"/>
        <v>10</v>
      </c>
      <c r="BY403" s="39">
        <f t="shared" si="307"/>
        <v>25</v>
      </c>
      <c r="BZ403" s="39">
        <f t="shared" si="308"/>
        <v>1</v>
      </c>
      <c r="CA403" s="39">
        <f t="shared" si="309"/>
        <v>7</v>
      </c>
      <c r="CB403" s="39">
        <f t="shared" si="310"/>
        <v>6</v>
      </c>
      <c r="CC403" s="39">
        <f t="shared" si="311"/>
        <v>1</v>
      </c>
      <c r="CD403" s="39">
        <f t="shared" si="312"/>
        <v>2</v>
      </c>
      <c r="CE403" s="39">
        <f t="shared" si="313"/>
        <v>0</v>
      </c>
      <c r="CF403" s="40">
        <f t="shared" si="321"/>
        <v>227</v>
      </c>
    </row>
    <row r="404" spans="2:84" x14ac:dyDescent="0.25">
      <c r="B404" s="25">
        <f t="shared" si="287"/>
        <v>0.42708333333333365</v>
      </c>
      <c r="C404" s="5">
        <f t="shared" ref="C404:K404" si="412">SUM(C32,C94,C156,C218,C280,C342)</f>
        <v>113</v>
      </c>
      <c r="D404" s="5">
        <f t="shared" si="412"/>
        <v>0</v>
      </c>
      <c r="E404" s="5">
        <f t="shared" si="412"/>
        <v>11</v>
      </c>
      <c r="F404" s="5">
        <f t="shared" si="412"/>
        <v>0</v>
      </c>
      <c r="G404" s="5">
        <f t="shared" si="412"/>
        <v>5</v>
      </c>
      <c r="H404" s="5">
        <f t="shared" si="412"/>
        <v>2</v>
      </c>
      <c r="I404" s="5">
        <f t="shared" si="412"/>
        <v>0</v>
      </c>
      <c r="J404" s="5">
        <f t="shared" si="412"/>
        <v>3</v>
      </c>
      <c r="K404" s="5">
        <f t="shared" si="412"/>
        <v>0</v>
      </c>
      <c r="L404" s="11">
        <f t="shared" si="289"/>
        <v>134</v>
      </c>
      <c r="N404" s="25">
        <f t="shared" si="290"/>
        <v>0.42708333333333365</v>
      </c>
      <c r="O404" s="5">
        <f t="shared" ref="O404:W404" si="413">SUM(O32,O94,O156,O218,O280,O342)</f>
        <v>0</v>
      </c>
      <c r="P404" s="5">
        <f t="shared" si="413"/>
        <v>0</v>
      </c>
      <c r="Q404" s="5">
        <f t="shared" si="413"/>
        <v>0</v>
      </c>
      <c r="R404" s="5">
        <f t="shared" si="413"/>
        <v>0</v>
      </c>
      <c r="S404" s="5">
        <f t="shared" si="413"/>
        <v>0</v>
      </c>
      <c r="T404" s="5">
        <f t="shared" si="413"/>
        <v>0</v>
      </c>
      <c r="U404" s="5">
        <f t="shared" si="413"/>
        <v>0</v>
      </c>
      <c r="V404" s="5">
        <f t="shared" si="413"/>
        <v>0</v>
      </c>
      <c r="W404" s="5">
        <f t="shared" si="413"/>
        <v>0</v>
      </c>
      <c r="X404" s="11">
        <f t="shared" si="292"/>
        <v>0</v>
      </c>
      <c r="Z404" s="25">
        <f t="shared" si="293"/>
        <v>0.42708333333333365</v>
      </c>
      <c r="AA404" s="5">
        <f t="shared" ref="AA404:AI404" si="414">SUM(AA32,AA94,AA156,AA218,AA280,AA342)</f>
        <v>67</v>
      </c>
      <c r="AB404" s="5">
        <f t="shared" si="414"/>
        <v>4</v>
      </c>
      <c r="AC404" s="5">
        <f t="shared" si="414"/>
        <v>11</v>
      </c>
      <c r="AD404" s="5">
        <f t="shared" si="414"/>
        <v>0</v>
      </c>
      <c r="AE404" s="5">
        <f t="shared" si="414"/>
        <v>1</v>
      </c>
      <c r="AF404" s="5">
        <f t="shared" si="414"/>
        <v>2</v>
      </c>
      <c r="AG404" s="5">
        <f t="shared" si="414"/>
        <v>0</v>
      </c>
      <c r="AH404" s="5">
        <f t="shared" si="414"/>
        <v>0</v>
      </c>
      <c r="AI404" s="5">
        <f t="shared" si="414"/>
        <v>0</v>
      </c>
      <c r="AJ404" s="11">
        <f t="shared" si="295"/>
        <v>85</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180</v>
      </c>
      <c r="BX404" s="39">
        <f t="shared" si="306"/>
        <v>4</v>
      </c>
      <c r="BY404" s="39">
        <f t="shared" si="307"/>
        <v>22</v>
      </c>
      <c r="BZ404" s="39">
        <f t="shared" si="308"/>
        <v>0</v>
      </c>
      <c r="CA404" s="39">
        <f t="shared" si="309"/>
        <v>6</v>
      </c>
      <c r="CB404" s="39">
        <f t="shared" si="310"/>
        <v>4</v>
      </c>
      <c r="CC404" s="39">
        <f t="shared" si="311"/>
        <v>0</v>
      </c>
      <c r="CD404" s="39">
        <f t="shared" si="312"/>
        <v>3</v>
      </c>
      <c r="CE404" s="39">
        <f t="shared" si="313"/>
        <v>0</v>
      </c>
      <c r="CF404" s="40">
        <f t="shared" si="321"/>
        <v>219</v>
      </c>
    </row>
    <row r="405" spans="2:84" x14ac:dyDescent="0.25">
      <c r="B405" s="25">
        <f t="shared" si="287"/>
        <v>0.43750000000000033</v>
      </c>
      <c r="C405" s="5">
        <f t="shared" ref="C405:K405" si="418">SUM(C33,C95,C157,C219,C281,C343)</f>
        <v>108</v>
      </c>
      <c r="D405" s="5">
        <f t="shared" si="418"/>
        <v>3</v>
      </c>
      <c r="E405" s="5">
        <f t="shared" si="418"/>
        <v>13</v>
      </c>
      <c r="F405" s="5">
        <f t="shared" si="418"/>
        <v>1</v>
      </c>
      <c r="G405" s="5">
        <f t="shared" si="418"/>
        <v>2</v>
      </c>
      <c r="H405" s="5">
        <f t="shared" si="418"/>
        <v>10</v>
      </c>
      <c r="I405" s="5">
        <f t="shared" si="418"/>
        <v>1</v>
      </c>
      <c r="J405" s="5">
        <f t="shared" si="418"/>
        <v>1</v>
      </c>
      <c r="K405" s="5">
        <f t="shared" si="418"/>
        <v>2</v>
      </c>
      <c r="L405" s="11">
        <f t="shared" si="289"/>
        <v>141</v>
      </c>
      <c r="N405" s="25">
        <f t="shared" si="290"/>
        <v>0.43750000000000033</v>
      </c>
      <c r="O405" s="5">
        <f t="shared" ref="O405:W405" si="419">SUM(O33,O95,O157,O219,O281,O343)</f>
        <v>0</v>
      </c>
      <c r="P405" s="5">
        <f t="shared" si="419"/>
        <v>1</v>
      </c>
      <c r="Q405" s="5">
        <f t="shared" si="419"/>
        <v>0</v>
      </c>
      <c r="R405" s="5">
        <f t="shared" si="419"/>
        <v>0</v>
      </c>
      <c r="S405" s="5">
        <f t="shared" si="419"/>
        <v>0</v>
      </c>
      <c r="T405" s="5">
        <f t="shared" si="419"/>
        <v>0</v>
      </c>
      <c r="U405" s="5">
        <f t="shared" si="419"/>
        <v>0</v>
      </c>
      <c r="V405" s="5">
        <f t="shared" si="419"/>
        <v>0</v>
      </c>
      <c r="W405" s="5">
        <f t="shared" si="419"/>
        <v>0</v>
      </c>
      <c r="X405" s="11">
        <f t="shared" si="292"/>
        <v>1</v>
      </c>
      <c r="Z405" s="25">
        <f t="shared" si="293"/>
        <v>0.43750000000000033</v>
      </c>
      <c r="AA405" s="5">
        <f t="shared" ref="AA405:AI405" si="420">SUM(AA33,AA95,AA157,AA219,AA281,AA343)</f>
        <v>76</v>
      </c>
      <c r="AB405" s="5">
        <f t="shared" si="420"/>
        <v>12</v>
      </c>
      <c r="AC405" s="5">
        <f t="shared" si="420"/>
        <v>14</v>
      </c>
      <c r="AD405" s="5">
        <f t="shared" si="420"/>
        <v>1</v>
      </c>
      <c r="AE405" s="5">
        <f t="shared" si="420"/>
        <v>3</v>
      </c>
      <c r="AF405" s="5">
        <f t="shared" si="420"/>
        <v>1</v>
      </c>
      <c r="AG405" s="5">
        <f t="shared" si="420"/>
        <v>1</v>
      </c>
      <c r="AH405" s="5">
        <f t="shared" si="420"/>
        <v>0</v>
      </c>
      <c r="AI405" s="5">
        <f t="shared" si="420"/>
        <v>0</v>
      </c>
      <c r="AJ405" s="11">
        <f t="shared" si="295"/>
        <v>108</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184</v>
      </c>
      <c r="BX405" s="39">
        <f t="shared" si="306"/>
        <v>16</v>
      </c>
      <c r="BY405" s="39">
        <f t="shared" si="307"/>
        <v>27</v>
      </c>
      <c r="BZ405" s="39">
        <f t="shared" si="308"/>
        <v>2</v>
      </c>
      <c r="CA405" s="39">
        <f t="shared" si="309"/>
        <v>5</v>
      </c>
      <c r="CB405" s="39">
        <f t="shared" si="310"/>
        <v>11</v>
      </c>
      <c r="CC405" s="39">
        <f t="shared" si="311"/>
        <v>2</v>
      </c>
      <c r="CD405" s="39">
        <f t="shared" si="312"/>
        <v>1</v>
      </c>
      <c r="CE405" s="39">
        <f t="shared" si="313"/>
        <v>2</v>
      </c>
      <c r="CF405" s="40">
        <f t="shared" si="321"/>
        <v>250</v>
      </c>
    </row>
    <row r="406" spans="2:84" x14ac:dyDescent="0.25">
      <c r="B406" s="25">
        <f t="shared" si="287"/>
        <v>0.44791666666666702</v>
      </c>
      <c r="C406" s="5">
        <f t="shared" ref="C406:K406" si="424">SUM(C34,C96,C158,C220,C282,C344)</f>
        <v>93</v>
      </c>
      <c r="D406" s="5">
        <f t="shared" si="424"/>
        <v>7</v>
      </c>
      <c r="E406" s="5">
        <f t="shared" si="424"/>
        <v>12</v>
      </c>
      <c r="F406" s="5">
        <f t="shared" si="424"/>
        <v>0</v>
      </c>
      <c r="G406" s="5">
        <f t="shared" si="424"/>
        <v>2</v>
      </c>
      <c r="H406" s="5">
        <f t="shared" si="424"/>
        <v>5</v>
      </c>
      <c r="I406" s="5">
        <f t="shared" si="424"/>
        <v>1</v>
      </c>
      <c r="J406" s="5">
        <f t="shared" si="424"/>
        <v>1</v>
      </c>
      <c r="K406" s="5">
        <f t="shared" si="424"/>
        <v>0</v>
      </c>
      <c r="L406" s="11">
        <f t="shared" si="289"/>
        <v>121</v>
      </c>
      <c r="N406" s="25">
        <f t="shared" si="290"/>
        <v>0.44791666666666702</v>
      </c>
      <c r="O406" s="5">
        <f t="shared" ref="O406:W406" si="425">SUM(O34,O96,O158,O220,O282,O344)</f>
        <v>0</v>
      </c>
      <c r="P406" s="5">
        <f t="shared" si="425"/>
        <v>0</v>
      </c>
      <c r="Q406" s="5">
        <f t="shared" si="425"/>
        <v>0</v>
      </c>
      <c r="R406" s="5">
        <f t="shared" si="425"/>
        <v>0</v>
      </c>
      <c r="S406" s="5">
        <f t="shared" si="425"/>
        <v>0</v>
      </c>
      <c r="T406" s="5">
        <f t="shared" si="425"/>
        <v>0</v>
      </c>
      <c r="U406" s="5">
        <f t="shared" si="425"/>
        <v>0</v>
      </c>
      <c r="V406" s="5">
        <f t="shared" si="425"/>
        <v>0</v>
      </c>
      <c r="W406" s="5">
        <f t="shared" si="425"/>
        <v>0</v>
      </c>
      <c r="X406" s="11">
        <f t="shared" si="292"/>
        <v>0</v>
      </c>
      <c r="Z406" s="25">
        <f t="shared" si="293"/>
        <v>0.44791666666666702</v>
      </c>
      <c r="AA406" s="5">
        <f t="shared" ref="AA406:AI406" si="426">SUM(AA34,AA96,AA158,AA220,AA282,AA344)</f>
        <v>88</v>
      </c>
      <c r="AB406" s="5">
        <f t="shared" si="426"/>
        <v>4</v>
      </c>
      <c r="AC406" s="5">
        <f t="shared" si="426"/>
        <v>10</v>
      </c>
      <c r="AD406" s="5">
        <f t="shared" si="426"/>
        <v>3</v>
      </c>
      <c r="AE406" s="5">
        <f t="shared" si="426"/>
        <v>1</v>
      </c>
      <c r="AF406" s="5">
        <f t="shared" si="426"/>
        <v>3</v>
      </c>
      <c r="AG406" s="5">
        <f t="shared" si="426"/>
        <v>1</v>
      </c>
      <c r="AH406" s="5">
        <f t="shared" si="426"/>
        <v>1</v>
      </c>
      <c r="AI406" s="5">
        <f t="shared" si="426"/>
        <v>0</v>
      </c>
      <c r="AJ406" s="11">
        <f t="shared" si="295"/>
        <v>111</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181</v>
      </c>
      <c r="BX406" s="39">
        <f t="shared" si="306"/>
        <v>11</v>
      </c>
      <c r="BY406" s="39">
        <f t="shared" si="307"/>
        <v>22</v>
      </c>
      <c r="BZ406" s="39">
        <f t="shared" si="308"/>
        <v>3</v>
      </c>
      <c r="CA406" s="39">
        <f t="shared" si="309"/>
        <v>3</v>
      </c>
      <c r="CB406" s="39">
        <f t="shared" si="310"/>
        <v>8</v>
      </c>
      <c r="CC406" s="39">
        <f t="shared" si="311"/>
        <v>2</v>
      </c>
      <c r="CD406" s="39">
        <f t="shared" si="312"/>
        <v>2</v>
      </c>
      <c r="CE406" s="39">
        <f t="shared" si="313"/>
        <v>0</v>
      </c>
      <c r="CF406" s="40">
        <f t="shared" si="321"/>
        <v>232</v>
      </c>
    </row>
    <row r="407" spans="2:84" x14ac:dyDescent="0.25">
      <c r="B407" s="25">
        <f t="shared" si="287"/>
        <v>0.4583333333333337</v>
      </c>
      <c r="C407" s="5">
        <f t="shared" ref="C407:K407" si="430">SUM(C35,C97,C159,C221,C283,C345)</f>
        <v>108</v>
      </c>
      <c r="D407" s="5">
        <f t="shared" si="430"/>
        <v>7</v>
      </c>
      <c r="E407" s="5">
        <f t="shared" si="430"/>
        <v>12</v>
      </c>
      <c r="F407" s="5">
        <f t="shared" si="430"/>
        <v>3</v>
      </c>
      <c r="G407" s="5">
        <f t="shared" si="430"/>
        <v>2</v>
      </c>
      <c r="H407" s="5">
        <f t="shared" si="430"/>
        <v>1</v>
      </c>
      <c r="I407" s="5">
        <f t="shared" si="430"/>
        <v>0</v>
      </c>
      <c r="J407" s="5">
        <f t="shared" si="430"/>
        <v>1</v>
      </c>
      <c r="K407" s="5">
        <f t="shared" si="430"/>
        <v>0</v>
      </c>
      <c r="L407" s="11">
        <f t="shared" si="289"/>
        <v>134</v>
      </c>
      <c r="N407" s="25">
        <f t="shared" si="290"/>
        <v>0.4583333333333337</v>
      </c>
      <c r="O407" s="5">
        <f t="shared" ref="O407:W407" si="431">SUM(O35,O97,O159,O221,O283,O345)</f>
        <v>0</v>
      </c>
      <c r="P407" s="5">
        <f t="shared" si="431"/>
        <v>0</v>
      </c>
      <c r="Q407" s="5">
        <f t="shared" si="431"/>
        <v>0</v>
      </c>
      <c r="R407" s="5">
        <f t="shared" si="431"/>
        <v>0</v>
      </c>
      <c r="S407" s="5">
        <f t="shared" si="431"/>
        <v>0</v>
      </c>
      <c r="T407" s="5">
        <f t="shared" si="431"/>
        <v>0</v>
      </c>
      <c r="U407" s="5">
        <f t="shared" si="431"/>
        <v>0</v>
      </c>
      <c r="V407" s="5">
        <f t="shared" si="431"/>
        <v>0</v>
      </c>
      <c r="W407" s="5">
        <f t="shared" si="431"/>
        <v>0</v>
      </c>
      <c r="X407" s="11">
        <f t="shared" si="292"/>
        <v>0</v>
      </c>
      <c r="Z407" s="25">
        <f t="shared" si="293"/>
        <v>0.4583333333333337</v>
      </c>
      <c r="AA407" s="5">
        <f t="shared" ref="AA407:AI407" si="432">SUM(AA35,AA97,AA159,AA221,AA283,AA345)</f>
        <v>67</v>
      </c>
      <c r="AB407" s="5">
        <f t="shared" si="432"/>
        <v>7</v>
      </c>
      <c r="AC407" s="5">
        <f t="shared" si="432"/>
        <v>15</v>
      </c>
      <c r="AD407" s="5">
        <f t="shared" si="432"/>
        <v>1</v>
      </c>
      <c r="AE407" s="5">
        <f t="shared" si="432"/>
        <v>3</v>
      </c>
      <c r="AF407" s="5">
        <f t="shared" si="432"/>
        <v>3</v>
      </c>
      <c r="AG407" s="5">
        <f t="shared" si="432"/>
        <v>0</v>
      </c>
      <c r="AH407" s="5">
        <f t="shared" si="432"/>
        <v>0</v>
      </c>
      <c r="AI407" s="5">
        <f t="shared" si="432"/>
        <v>0</v>
      </c>
      <c r="AJ407" s="11">
        <f t="shared" si="295"/>
        <v>96</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175</v>
      </c>
      <c r="BX407" s="39">
        <f t="shared" si="306"/>
        <v>14</v>
      </c>
      <c r="BY407" s="39">
        <f t="shared" si="307"/>
        <v>27</v>
      </c>
      <c r="BZ407" s="39">
        <f t="shared" si="308"/>
        <v>4</v>
      </c>
      <c r="CA407" s="39">
        <f t="shared" si="309"/>
        <v>5</v>
      </c>
      <c r="CB407" s="39">
        <f t="shared" si="310"/>
        <v>4</v>
      </c>
      <c r="CC407" s="39">
        <f t="shared" si="311"/>
        <v>0</v>
      </c>
      <c r="CD407" s="39">
        <f t="shared" si="312"/>
        <v>1</v>
      </c>
      <c r="CE407" s="39">
        <f t="shared" si="313"/>
        <v>0</v>
      </c>
      <c r="CF407" s="40">
        <f t="shared" si="321"/>
        <v>230</v>
      </c>
    </row>
    <row r="408" spans="2:84" x14ac:dyDescent="0.25">
      <c r="B408" s="25">
        <f t="shared" si="287"/>
        <v>0.46875000000000039</v>
      </c>
      <c r="C408" s="5">
        <f t="shared" ref="C408:K408" si="436">SUM(C36,C98,C160,C222,C284,C346)</f>
        <v>105</v>
      </c>
      <c r="D408" s="5">
        <f t="shared" si="436"/>
        <v>2</v>
      </c>
      <c r="E408" s="5">
        <f t="shared" si="436"/>
        <v>11</v>
      </c>
      <c r="F408" s="5">
        <f t="shared" si="436"/>
        <v>1</v>
      </c>
      <c r="G408" s="5">
        <f t="shared" si="436"/>
        <v>4</v>
      </c>
      <c r="H408" s="5">
        <f t="shared" si="436"/>
        <v>3</v>
      </c>
      <c r="I408" s="5">
        <f t="shared" si="436"/>
        <v>0</v>
      </c>
      <c r="J408" s="5">
        <f t="shared" si="436"/>
        <v>0</v>
      </c>
      <c r="K408" s="5">
        <f t="shared" si="436"/>
        <v>0</v>
      </c>
      <c r="L408" s="11">
        <f t="shared" si="289"/>
        <v>126</v>
      </c>
      <c r="N408" s="25">
        <f t="shared" si="290"/>
        <v>0.46875000000000039</v>
      </c>
      <c r="O408" s="5">
        <f t="shared" ref="O408:W408" si="437">SUM(O36,O98,O160,O222,O284,O346)</f>
        <v>0</v>
      </c>
      <c r="P408" s="5">
        <f t="shared" si="437"/>
        <v>0</v>
      </c>
      <c r="Q408" s="5">
        <f t="shared" si="437"/>
        <v>0</v>
      </c>
      <c r="R408" s="5">
        <f t="shared" si="437"/>
        <v>0</v>
      </c>
      <c r="S408" s="5">
        <f t="shared" si="437"/>
        <v>0</v>
      </c>
      <c r="T408" s="5">
        <f t="shared" si="437"/>
        <v>0</v>
      </c>
      <c r="U408" s="5">
        <f t="shared" si="437"/>
        <v>0</v>
      </c>
      <c r="V408" s="5">
        <f t="shared" si="437"/>
        <v>0</v>
      </c>
      <c r="W408" s="5">
        <f t="shared" si="437"/>
        <v>0</v>
      </c>
      <c r="X408" s="11">
        <f t="shared" si="292"/>
        <v>0</v>
      </c>
      <c r="Z408" s="25">
        <f t="shared" si="293"/>
        <v>0.46875000000000039</v>
      </c>
      <c r="AA408" s="5">
        <f t="shared" ref="AA408:AI408" si="438">SUM(AA36,AA98,AA160,AA222,AA284,AA346)</f>
        <v>69</v>
      </c>
      <c r="AB408" s="5">
        <f t="shared" si="438"/>
        <v>7</v>
      </c>
      <c r="AC408" s="5">
        <f t="shared" si="438"/>
        <v>22</v>
      </c>
      <c r="AD408" s="5">
        <f t="shared" si="438"/>
        <v>2</v>
      </c>
      <c r="AE408" s="5">
        <f t="shared" si="438"/>
        <v>3</v>
      </c>
      <c r="AF408" s="5">
        <f t="shared" si="438"/>
        <v>2</v>
      </c>
      <c r="AG408" s="5">
        <f t="shared" si="438"/>
        <v>0</v>
      </c>
      <c r="AH408" s="5">
        <f t="shared" si="438"/>
        <v>0</v>
      </c>
      <c r="AI408" s="5">
        <f t="shared" si="438"/>
        <v>4</v>
      </c>
      <c r="AJ408" s="11">
        <f t="shared" si="295"/>
        <v>109</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174</v>
      </c>
      <c r="BX408" s="39">
        <f t="shared" si="306"/>
        <v>9</v>
      </c>
      <c r="BY408" s="39">
        <f t="shared" si="307"/>
        <v>33</v>
      </c>
      <c r="BZ408" s="39">
        <f t="shared" si="308"/>
        <v>3</v>
      </c>
      <c r="CA408" s="39">
        <f t="shared" si="309"/>
        <v>7</v>
      </c>
      <c r="CB408" s="39">
        <f t="shared" si="310"/>
        <v>5</v>
      </c>
      <c r="CC408" s="39">
        <f t="shared" si="311"/>
        <v>0</v>
      </c>
      <c r="CD408" s="39">
        <f t="shared" si="312"/>
        <v>0</v>
      </c>
      <c r="CE408" s="39">
        <f t="shared" si="313"/>
        <v>4</v>
      </c>
      <c r="CF408" s="40">
        <f t="shared" si="321"/>
        <v>235</v>
      </c>
    </row>
    <row r="409" spans="2:84" x14ac:dyDescent="0.25">
      <c r="B409" s="25">
        <f t="shared" si="287"/>
        <v>0.47916666666666707</v>
      </c>
      <c r="C409" s="5">
        <f t="shared" ref="C409:K409" si="442">SUM(C37,C99,C161,C223,C285,C347)</f>
        <v>110</v>
      </c>
      <c r="D409" s="5">
        <f t="shared" si="442"/>
        <v>3</v>
      </c>
      <c r="E409" s="5">
        <f t="shared" si="442"/>
        <v>5</v>
      </c>
      <c r="F409" s="5">
        <f t="shared" si="442"/>
        <v>0</v>
      </c>
      <c r="G409" s="5">
        <f t="shared" si="442"/>
        <v>4</v>
      </c>
      <c r="H409" s="5">
        <f t="shared" si="442"/>
        <v>2</v>
      </c>
      <c r="I409" s="5">
        <f t="shared" si="442"/>
        <v>0</v>
      </c>
      <c r="J409" s="5">
        <f t="shared" si="442"/>
        <v>2</v>
      </c>
      <c r="K409" s="5">
        <f t="shared" si="442"/>
        <v>0</v>
      </c>
      <c r="L409" s="11">
        <f t="shared" si="289"/>
        <v>126</v>
      </c>
      <c r="N409" s="25">
        <f t="shared" si="290"/>
        <v>0.47916666666666707</v>
      </c>
      <c r="O409" s="5">
        <f t="shared" ref="O409:W409" si="443">SUM(O37,O99,O161,O223,O285,O347)</f>
        <v>0</v>
      </c>
      <c r="P409" s="5">
        <f t="shared" si="443"/>
        <v>0</v>
      </c>
      <c r="Q409" s="5">
        <f t="shared" si="443"/>
        <v>0</v>
      </c>
      <c r="R409" s="5">
        <f t="shared" si="443"/>
        <v>0</v>
      </c>
      <c r="S409" s="5">
        <f t="shared" si="443"/>
        <v>0</v>
      </c>
      <c r="T409" s="5">
        <f t="shared" si="443"/>
        <v>0</v>
      </c>
      <c r="U409" s="5">
        <f t="shared" si="443"/>
        <v>0</v>
      </c>
      <c r="V409" s="5">
        <f t="shared" si="443"/>
        <v>0</v>
      </c>
      <c r="W409" s="5">
        <f t="shared" si="443"/>
        <v>0</v>
      </c>
      <c r="X409" s="11">
        <f t="shared" si="292"/>
        <v>0</v>
      </c>
      <c r="Z409" s="25">
        <f t="shared" si="293"/>
        <v>0.47916666666666707</v>
      </c>
      <c r="AA409" s="5">
        <f t="shared" ref="AA409:AI409" si="444">SUM(AA37,AA99,AA161,AA223,AA285,AA347)</f>
        <v>78</v>
      </c>
      <c r="AB409" s="5">
        <f t="shared" si="444"/>
        <v>9</v>
      </c>
      <c r="AC409" s="5">
        <f t="shared" si="444"/>
        <v>7</v>
      </c>
      <c r="AD409" s="5">
        <f t="shared" si="444"/>
        <v>3</v>
      </c>
      <c r="AE409" s="5">
        <f t="shared" si="444"/>
        <v>3</v>
      </c>
      <c r="AF409" s="5">
        <f t="shared" si="444"/>
        <v>3</v>
      </c>
      <c r="AG409" s="5">
        <f t="shared" si="444"/>
        <v>0</v>
      </c>
      <c r="AH409" s="5">
        <f t="shared" si="444"/>
        <v>0</v>
      </c>
      <c r="AI409" s="5">
        <f t="shared" si="444"/>
        <v>0</v>
      </c>
      <c r="AJ409" s="11">
        <f t="shared" si="295"/>
        <v>103</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188</v>
      </c>
      <c r="BX409" s="39">
        <f t="shared" si="306"/>
        <v>12</v>
      </c>
      <c r="BY409" s="39">
        <f t="shared" si="307"/>
        <v>12</v>
      </c>
      <c r="BZ409" s="39">
        <f t="shared" si="308"/>
        <v>3</v>
      </c>
      <c r="CA409" s="39">
        <f t="shared" si="309"/>
        <v>7</v>
      </c>
      <c r="CB409" s="39">
        <f t="shared" si="310"/>
        <v>5</v>
      </c>
      <c r="CC409" s="39">
        <f t="shared" si="311"/>
        <v>0</v>
      </c>
      <c r="CD409" s="39">
        <f t="shared" si="312"/>
        <v>2</v>
      </c>
      <c r="CE409" s="39">
        <f t="shared" si="313"/>
        <v>0</v>
      </c>
      <c r="CF409" s="40">
        <f t="shared" si="321"/>
        <v>229</v>
      </c>
    </row>
    <row r="410" spans="2:84" x14ac:dyDescent="0.25">
      <c r="B410" s="25">
        <f t="shared" si="287"/>
        <v>0.48958333333333376</v>
      </c>
      <c r="C410" s="5">
        <f t="shared" ref="C410:K410" si="448">SUM(C38,C100,C162,C224,C286,C348)</f>
        <v>83</v>
      </c>
      <c r="D410" s="5">
        <f t="shared" si="448"/>
        <v>5</v>
      </c>
      <c r="E410" s="5">
        <f t="shared" si="448"/>
        <v>10</v>
      </c>
      <c r="F410" s="5">
        <f t="shared" si="448"/>
        <v>1</v>
      </c>
      <c r="G410" s="5">
        <f t="shared" si="448"/>
        <v>4</v>
      </c>
      <c r="H410" s="5">
        <f t="shared" si="448"/>
        <v>3</v>
      </c>
      <c r="I410" s="5">
        <f t="shared" si="448"/>
        <v>1</v>
      </c>
      <c r="J410" s="5">
        <f t="shared" si="448"/>
        <v>2</v>
      </c>
      <c r="K410" s="5">
        <f t="shared" si="448"/>
        <v>0</v>
      </c>
      <c r="L410" s="11">
        <f t="shared" si="289"/>
        <v>109</v>
      </c>
      <c r="N410" s="25">
        <f t="shared" si="290"/>
        <v>0.48958333333333376</v>
      </c>
      <c r="O410" s="5">
        <f t="shared" ref="O410:W410" si="449">SUM(O38,O100,O162,O224,O286,O348)</f>
        <v>0</v>
      </c>
      <c r="P410" s="5">
        <f t="shared" si="449"/>
        <v>0</v>
      </c>
      <c r="Q410" s="5">
        <f t="shared" si="449"/>
        <v>0</v>
      </c>
      <c r="R410" s="5">
        <f t="shared" si="449"/>
        <v>1</v>
      </c>
      <c r="S410" s="5">
        <f t="shared" si="449"/>
        <v>0</v>
      </c>
      <c r="T410" s="5">
        <f t="shared" si="449"/>
        <v>0</v>
      </c>
      <c r="U410" s="5">
        <f t="shared" si="449"/>
        <v>0</v>
      </c>
      <c r="V410" s="5">
        <f t="shared" si="449"/>
        <v>0</v>
      </c>
      <c r="W410" s="5">
        <f t="shared" si="449"/>
        <v>0</v>
      </c>
      <c r="X410" s="11">
        <f t="shared" si="292"/>
        <v>1</v>
      </c>
      <c r="Z410" s="25">
        <f t="shared" si="293"/>
        <v>0.48958333333333376</v>
      </c>
      <c r="AA410" s="5">
        <f t="shared" ref="AA410:AI410" si="450">SUM(AA38,AA100,AA162,AA224,AA286,AA348)</f>
        <v>84</v>
      </c>
      <c r="AB410" s="5">
        <f t="shared" si="450"/>
        <v>7</v>
      </c>
      <c r="AC410" s="5">
        <f t="shared" si="450"/>
        <v>11</v>
      </c>
      <c r="AD410" s="5">
        <f t="shared" si="450"/>
        <v>1</v>
      </c>
      <c r="AE410" s="5">
        <f t="shared" si="450"/>
        <v>1</v>
      </c>
      <c r="AF410" s="5">
        <f t="shared" si="450"/>
        <v>3</v>
      </c>
      <c r="AG410" s="5">
        <f t="shared" si="450"/>
        <v>1</v>
      </c>
      <c r="AH410" s="5">
        <f t="shared" si="450"/>
        <v>3</v>
      </c>
      <c r="AI410" s="5">
        <f t="shared" si="450"/>
        <v>0</v>
      </c>
      <c r="AJ410" s="11">
        <f t="shared" si="295"/>
        <v>111</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167</v>
      </c>
      <c r="BX410" s="39">
        <f t="shared" si="306"/>
        <v>12</v>
      </c>
      <c r="BY410" s="39">
        <f t="shared" si="307"/>
        <v>21</v>
      </c>
      <c r="BZ410" s="39">
        <f t="shared" si="308"/>
        <v>3</v>
      </c>
      <c r="CA410" s="39">
        <f t="shared" si="309"/>
        <v>5</v>
      </c>
      <c r="CB410" s="39">
        <f t="shared" si="310"/>
        <v>6</v>
      </c>
      <c r="CC410" s="39">
        <f t="shared" si="311"/>
        <v>2</v>
      </c>
      <c r="CD410" s="39">
        <f t="shared" si="312"/>
        <v>5</v>
      </c>
      <c r="CE410" s="39">
        <f t="shared" si="313"/>
        <v>0</v>
      </c>
      <c r="CF410" s="40">
        <f t="shared" si="321"/>
        <v>221</v>
      </c>
    </row>
    <row r="411" spans="2:84" x14ac:dyDescent="0.25">
      <c r="B411" s="25">
        <f t="shared" si="287"/>
        <v>0.50000000000000044</v>
      </c>
      <c r="C411" s="5">
        <f t="shared" ref="C411:K411" si="454">SUM(C39,C101,C163,C225,C287,C349)</f>
        <v>76</v>
      </c>
      <c r="D411" s="5">
        <f t="shared" si="454"/>
        <v>4</v>
      </c>
      <c r="E411" s="5">
        <f t="shared" si="454"/>
        <v>14</v>
      </c>
      <c r="F411" s="5">
        <f t="shared" si="454"/>
        <v>5</v>
      </c>
      <c r="G411" s="5">
        <f t="shared" si="454"/>
        <v>2</v>
      </c>
      <c r="H411" s="5">
        <f t="shared" si="454"/>
        <v>3</v>
      </c>
      <c r="I411" s="5">
        <f t="shared" si="454"/>
        <v>1</v>
      </c>
      <c r="J411" s="5">
        <f t="shared" si="454"/>
        <v>2</v>
      </c>
      <c r="K411" s="5">
        <f t="shared" si="454"/>
        <v>0</v>
      </c>
      <c r="L411" s="11">
        <f t="shared" si="289"/>
        <v>107</v>
      </c>
      <c r="N411" s="25">
        <f t="shared" si="290"/>
        <v>0.50000000000000044</v>
      </c>
      <c r="O411" s="5">
        <f t="shared" ref="O411:W411" si="455">SUM(O39,O101,O163,O225,O287,O349)</f>
        <v>0</v>
      </c>
      <c r="P411" s="5">
        <f t="shared" si="455"/>
        <v>0</v>
      </c>
      <c r="Q411" s="5">
        <f t="shared" si="455"/>
        <v>0</v>
      </c>
      <c r="R411" s="5">
        <f t="shared" si="455"/>
        <v>0</v>
      </c>
      <c r="S411" s="5">
        <f t="shared" si="455"/>
        <v>0</v>
      </c>
      <c r="T411" s="5">
        <f t="shared" si="455"/>
        <v>0</v>
      </c>
      <c r="U411" s="5">
        <f t="shared" si="455"/>
        <v>0</v>
      </c>
      <c r="V411" s="5">
        <f t="shared" si="455"/>
        <v>0</v>
      </c>
      <c r="W411" s="5">
        <f t="shared" si="455"/>
        <v>0</v>
      </c>
      <c r="X411" s="11">
        <f t="shared" si="292"/>
        <v>0</v>
      </c>
      <c r="Z411" s="25">
        <f t="shared" si="293"/>
        <v>0.50000000000000044</v>
      </c>
      <c r="AA411" s="5">
        <f t="shared" ref="AA411:AI411" si="456">SUM(AA39,AA101,AA163,AA225,AA287,AA349)</f>
        <v>97</v>
      </c>
      <c r="AB411" s="5">
        <f t="shared" si="456"/>
        <v>11</v>
      </c>
      <c r="AC411" s="5">
        <f t="shared" si="456"/>
        <v>7</v>
      </c>
      <c r="AD411" s="5">
        <f t="shared" si="456"/>
        <v>2</v>
      </c>
      <c r="AE411" s="5">
        <f t="shared" si="456"/>
        <v>3</v>
      </c>
      <c r="AF411" s="5">
        <f t="shared" si="456"/>
        <v>4</v>
      </c>
      <c r="AG411" s="5">
        <f t="shared" si="456"/>
        <v>1</v>
      </c>
      <c r="AH411" s="5">
        <f t="shared" si="456"/>
        <v>0</v>
      </c>
      <c r="AI411" s="5">
        <f t="shared" si="456"/>
        <v>0</v>
      </c>
      <c r="AJ411" s="11">
        <f t="shared" si="295"/>
        <v>125</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173</v>
      </c>
      <c r="BX411" s="39">
        <f t="shared" si="306"/>
        <v>15</v>
      </c>
      <c r="BY411" s="39">
        <f t="shared" si="307"/>
        <v>21</v>
      </c>
      <c r="BZ411" s="39">
        <f t="shared" si="308"/>
        <v>7</v>
      </c>
      <c r="CA411" s="39">
        <f t="shared" si="309"/>
        <v>5</v>
      </c>
      <c r="CB411" s="39">
        <f t="shared" si="310"/>
        <v>7</v>
      </c>
      <c r="CC411" s="39">
        <f t="shared" si="311"/>
        <v>2</v>
      </c>
      <c r="CD411" s="39">
        <f t="shared" si="312"/>
        <v>2</v>
      </c>
      <c r="CE411" s="39">
        <f t="shared" si="313"/>
        <v>0</v>
      </c>
      <c r="CF411" s="40">
        <f t="shared" si="321"/>
        <v>232</v>
      </c>
    </row>
    <row r="412" spans="2:84" x14ac:dyDescent="0.25">
      <c r="B412" s="25">
        <f t="shared" si="287"/>
        <v>0.51041666666666707</v>
      </c>
      <c r="C412" s="5">
        <f t="shared" ref="C412:K412" si="460">SUM(C40,C102,C164,C226,C288,C350)</f>
        <v>99</v>
      </c>
      <c r="D412" s="5">
        <f t="shared" si="460"/>
        <v>8</v>
      </c>
      <c r="E412" s="5">
        <f t="shared" si="460"/>
        <v>11</v>
      </c>
      <c r="F412" s="5">
        <f t="shared" si="460"/>
        <v>1</v>
      </c>
      <c r="G412" s="5">
        <f t="shared" si="460"/>
        <v>2</v>
      </c>
      <c r="H412" s="5">
        <f t="shared" si="460"/>
        <v>2</v>
      </c>
      <c r="I412" s="5">
        <f t="shared" si="460"/>
        <v>0</v>
      </c>
      <c r="J412" s="5">
        <f t="shared" si="460"/>
        <v>1</v>
      </c>
      <c r="K412" s="5">
        <f t="shared" si="460"/>
        <v>0</v>
      </c>
      <c r="L412" s="11">
        <f t="shared" si="289"/>
        <v>124</v>
      </c>
      <c r="N412" s="25">
        <f t="shared" si="290"/>
        <v>0.51041666666666707</v>
      </c>
      <c r="O412" s="5">
        <f t="shared" ref="O412:W412" si="461">SUM(O40,O102,O164,O226,O288,O350)</f>
        <v>0</v>
      </c>
      <c r="P412" s="5">
        <f t="shared" si="461"/>
        <v>0</v>
      </c>
      <c r="Q412" s="5">
        <f t="shared" si="461"/>
        <v>0</v>
      </c>
      <c r="R412" s="5">
        <f t="shared" si="461"/>
        <v>0</v>
      </c>
      <c r="S412" s="5">
        <f t="shared" si="461"/>
        <v>0</v>
      </c>
      <c r="T412" s="5">
        <f t="shared" si="461"/>
        <v>0</v>
      </c>
      <c r="U412" s="5">
        <f t="shared" si="461"/>
        <v>0</v>
      </c>
      <c r="V412" s="5">
        <f t="shared" si="461"/>
        <v>0</v>
      </c>
      <c r="W412" s="5">
        <f t="shared" si="461"/>
        <v>0</v>
      </c>
      <c r="X412" s="11">
        <f t="shared" si="292"/>
        <v>0</v>
      </c>
      <c r="Z412" s="25">
        <f t="shared" si="293"/>
        <v>0.51041666666666707</v>
      </c>
      <c r="AA412" s="5">
        <f t="shared" ref="AA412:AI412" si="462">SUM(AA40,AA102,AA164,AA226,AA288,AA350)</f>
        <v>105</v>
      </c>
      <c r="AB412" s="5">
        <f t="shared" si="462"/>
        <v>4</v>
      </c>
      <c r="AC412" s="5">
        <f t="shared" si="462"/>
        <v>15</v>
      </c>
      <c r="AD412" s="5">
        <f t="shared" si="462"/>
        <v>1</v>
      </c>
      <c r="AE412" s="5">
        <f t="shared" si="462"/>
        <v>3</v>
      </c>
      <c r="AF412" s="5">
        <f t="shared" si="462"/>
        <v>1</v>
      </c>
      <c r="AG412" s="5">
        <f t="shared" si="462"/>
        <v>0</v>
      </c>
      <c r="AH412" s="5">
        <f t="shared" si="462"/>
        <v>2</v>
      </c>
      <c r="AI412" s="5">
        <f t="shared" si="462"/>
        <v>0</v>
      </c>
      <c r="AJ412" s="11">
        <f t="shared" si="295"/>
        <v>131</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204</v>
      </c>
      <c r="BX412" s="39">
        <f t="shared" si="306"/>
        <v>12</v>
      </c>
      <c r="BY412" s="39">
        <f t="shared" si="307"/>
        <v>26</v>
      </c>
      <c r="BZ412" s="39">
        <f t="shared" si="308"/>
        <v>2</v>
      </c>
      <c r="CA412" s="39">
        <f t="shared" si="309"/>
        <v>5</v>
      </c>
      <c r="CB412" s="39">
        <f t="shared" si="310"/>
        <v>3</v>
      </c>
      <c r="CC412" s="39">
        <f t="shared" si="311"/>
        <v>0</v>
      </c>
      <c r="CD412" s="39">
        <f t="shared" si="312"/>
        <v>3</v>
      </c>
      <c r="CE412" s="39">
        <f t="shared" si="313"/>
        <v>0</v>
      </c>
      <c r="CF412" s="40">
        <f t="shared" si="321"/>
        <v>255</v>
      </c>
    </row>
    <row r="413" spans="2:84" x14ac:dyDescent="0.25">
      <c r="B413" s="25">
        <f t="shared" si="287"/>
        <v>0.5208333333333337</v>
      </c>
      <c r="C413" s="5">
        <f t="shared" ref="C413:K413" si="466">SUM(C41,C103,C165,C227,C289,C351)</f>
        <v>80</v>
      </c>
      <c r="D413" s="5">
        <f t="shared" si="466"/>
        <v>5</v>
      </c>
      <c r="E413" s="5">
        <f t="shared" si="466"/>
        <v>11</v>
      </c>
      <c r="F413" s="5">
        <f t="shared" si="466"/>
        <v>1</v>
      </c>
      <c r="G413" s="5">
        <f t="shared" si="466"/>
        <v>2</v>
      </c>
      <c r="H413" s="5">
        <f t="shared" si="466"/>
        <v>2</v>
      </c>
      <c r="I413" s="5">
        <f t="shared" si="466"/>
        <v>0</v>
      </c>
      <c r="J413" s="5">
        <f t="shared" si="466"/>
        <v>1</v>
      </c>
      <c r="K413" s="5">
        <f t="shared" si="466"/>
        <v>0</v>
      </c>
      <c r="L413" s="11">
        <f t="shared" si="289"/>
        <v>102</v>
      </c>
      <c r="N413" s="25">
        <f t="shared" si="290"/>
        <v>0.5208333333333337</v>
      </c>
      <c r="O413" s="5">
        <f t="shared" ref="O413:W413" si="467">SUM(O41,O103,O165,O227,O289,O351)</f>
        <v>0</v>
      </c>
      <c r="P413" s="5">
        <f t="shared" si="467"/>
        <v>0</v>
      </c>
      <c r="Q413" s="5">
        <f t="shared" si="467"/>
        <v>0</v>
      </c>
      <c r="R413" s="5">
        <f t="shared" si="467"/>
        <v>0</v>
      </c>
      <c r="S413" s="5">
        <f t="shared" si="467"/>
        <v>0</v>
      </c>
      <c r="T413" s="5">
        <f t="shared" si="467"/>
        <v>0</v>
      </c>
      <c r="U413" s="5">
        <f t="shared" si="467"/>
        <v>0</v>
      </c>
      <c r="V413" s="5">
        <f t="shared" si="467"/>
        <v>0</v>
      </c>
      <c r="W413" s="5">
        <f t="shared" si="467"/>
        <v>0</v>
      </c>
      <c r="X413" s="11">
        <f t="shared" si="292"/>
        <v>0</v>
      </c>
      <c r="Z413" s="25">
        <f t="shared" si="293"/>
        <v>0.5208333333333337</v>
      </c>
      <c r="AA413" s="5">
        <f t="shared" ref="AA413:AI413" si="468">SUM(AA41,AA103,AA165,AA227,AA289,AA351)</f>
        <v>86</v>
      </c>
      <c r="AB413" s="5">
        <f t="shared" si="468"/>
        <v>5</v>
      </c>
      <c r="AC413" s="5">
        <f t="shared" si="468"/>
        <v>13</v>
      </c>
      <c r="AD413" s="5">
        <f t="shared" si="468"/>
        <v>1</v>
      </c>
      <c r="AE413" s="5">
        <f t="shared" si="468"/>
        <v>3</v>
      </c>
      <c r="AF413" s="5">
        <f t="shared" si="468"/>
        <v>3</v>
      </c>
      <c r="AG413" s="5">
        <f t="shared" si="468"/>
        <v>0</v>
      </c>
      <c r="AH413" s="5">
        <f t="shared" si="468"/>
        <v>2</v>
      </c>
      <c r="AI413" s="5">
        <f t="shared" si="468"/>
        <v>0</v>
      </c>
      <c r="AJ413" s="11">
        <f t="shared" si="295"/>
        <v>113</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166</v>
      </c>
      <c r="BX413" s="39">
        <f t="shared" si="306"/>
        <v>10</v>
      </c>
      <c r="BY413" s="39">
        <f t="shared" si="307"/>
        <v>24</v>
      </c>
      <c r="BZ413" s="39">
        <f t="shared" si="308"/>
        <v>2</v>
      </c>
      <c r="CA413" s="39">
        <f t="shared" si="309"/>
        <v>5</v>
      </c>
      <c r="CB413" s="39">
        <f t="shared" si="310"/>
        <v>5</v>
      </c>
      <c r="CC413" s="39">
        <f t="shared" si="311"/>
        <v>0</v>
      </c>
      <c r="CD413" s="39">
        <f t="shared" si="312"/>
        <v>3</v>
      </c>
      <c r="CE413" s="39">
        <f t="shared" si="313"/>
        <v>0</v>
      </c>
      <c r="CF413" s="40">
        <f t="shared" si="321"/>
        <v>215</v>
      </c>
    </row>
    <row r="414" spans="2:84" x14ac:dyDescent="0.25">
      <c r="B414" s="25">
        <f t="shared" si="287"/>
        <v>0.53125000000000033</v>
      </c>
      <c r="C414" s="5">
        <f t="shared" ref="C414:K414" si="472">SUM(C42,C104,C166,C228,C290,C352)</f>
        <v>83</v>
      </c>
      <c r="D414" s="5">
        <f t="shared" si="472"/>
        <v>10</v>
      </c>
      <c r="E414" s="5">
        <f t="shared" si="472"/>
        <v>15</v>
      </c>
      <c r="F414" s="5">
        <f t="shared" si="472"/>
        <v>2</v>
      </c>
      <c r="G414" s="5">
        <f t="shared" si="472"/>
        <v>0</v>
      </c>
      <c r="H414" s="5">
        <f t="shared" si="472"/>
        <v>5</v>
      </c>
      <c r="I414" s="5">
        <f t="shared" si="472"/>
        <v>1</v>
      </c>
      <c r="J414" s="5">
        <f t="shared" si="472"/>
        <v>0</v>
      </c>
      <c r="K414" s="5">
        <f t="shared" si="472"/>
        <v>0</v>
      </c>
      <c r="L414" s="11">
        <f t="shared" si="289"/>
        <v>116</v>
      </c>
      <c r="N414" s="25">
        <f t="shared" si="290"/>
        <v>0.53125000000000033</v>
      </c>
      <c r="O414" s="5">
        <f t="shared" ref="O414:W414" si="473">SUM(O42,O104,O166,O228,O290,O352)</f>
        <v>0</v>
      </c>
      <c r="P414" s="5">
        <f t="shared" si="473"/>
        <v>0</v>
      </c>
      <c r="Q414" s="5">
        <f t="shared" si="473"/>
        <v>0</v>
      </c>
      <c r="R414" s="5">
        <f t="shared" si="473"/>
        <v>0</v>
      </c>
      <c r="S414" s="5">
        <f t="shared" si="473"/>
        <v>0</v>
      </c>
      <c r="T414" s="5">
        <f t="shared" si="473"/>
        <v>0</v>
      </c>
      <c r="U414" s="5">
        <f t="shared" si="473"/>
        <v>0</v>
      </c>
      <c r="V414" s="5">
        <f t="shared" si="473"/>
        <v>0</v>
      </c>
      <c r="W414" s="5">
        <f t="shared" si="473"/>
        <v>0</v>
      </c>
      <c r="X414" s="11">
        <f t="shared" si="292"/>
        <v>0</v>
      </c>
      <c r="Z414" s="25">
        <f t="shared" si="293"/>
        <v>0.53125000000000033</v>
      </c>
      <c r="AA414" s="5">
        <f t="shared" ref="AA414:AI414" si="474">SUM(AA42,AA104,AA166,AA228,AA290,AA352)</f>
        <v>94</v>
      </c>
      <c r="AB414" s="5">
        <f t="shared" si="474"/>
        <v>8</v>
      </c>
      <c r="AC414" s="5">
        <f t="shared" si="474"/>
        <v>8</v>
      </c>
      <c r="AD414" s="5">
        <f t="shared" si="474"/>
        <v>0</v>
      </c>
      <c r="AE414" s="5">
        <f t="shared" si="474"/>
        <v>4</v>
      </c>
      <c r="AF414" s="5">
        <f t="shared" si="474"/>
        <v>3</v>
      </c>
      <c r="AG414" s="5">
        <f t="shared" si="474"/>
        <v>1</v>
      </c>
      <c r="AH414" s="5">
        <f t="shared" si="474"/>
        <v>3</v>
      </c>
      <c r="AI414" s="5">
        <f t="shared" si="474"/>
        <v>0</v>
      </c>
      <c r="AJ414" s="11">
        <f t="shared" si="295"/>
        <v>121</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177</v>
      </c>
      <c r="BX414" s="39">
        <f t="shared" si="306"/>
        <v>18</v>
      </c>
      <c r="BY414" s="39">
        <f t="shared" si="307"/>
        <v>23</v>
      </c>
      <c r="BZ414" s="39">
        <f t="shared" si="308"/>
        <v>2</v>
      </c>
      <c r="CA414" s="39">
        <f t="shared" si="309"/>
        <v>4</v>
      </c>
      <c r="CB414" s="39">
        <f t="shared" si="310"/>
        <v>8</v>
      </c>
      <c r="CC414" s="39">
        <f t="shared" si="311"/>
        <v>2</v>
      </c>
      <c r="CD414" s="39">
        <f t="shared" si="312"/>
        <v>3</v>
      </c>
      <c r="CE414" s="39">
        <f t="shared" si="313"/>
        <v>0</v>
      </c>
      <c r="CF414" s="40">
        <f t="shared" si="321"/>
        <v>237</v>
      </c>
    </row>
    <row r="415" spans="2:84" x14ac:dyDescent="0.25">
      <c r="B415" s="25">
        <f t="shared" si="287"/>
        <v>0.54166666666666696</v>
      </c>
      <c r="C415" s="5">
        <f t="shared" ref="C415:K415" si="478">SUM(C43,C105,C167,C229,C291,C353)</f>
        <v>84</v>
      </c>
      <c r="D415" s="5">
        <f t="shared" si="478"/>
        <v>7</v>
      </c>
      <c r="E415" s="5">
        <f t="shared" si="478"/>
        <v>10</v>
      </c>
      <c r="F415" s="5">
        <f t="shared" si="478"/>
        <v>0</v>
      </c>
      <c r="G415" s="5">
        <f t="shared" si="478"/>
        <v>7</v>
      </c>
      <c r="H415" s="5">
        <f t="shared" si="478"/>
        <v>1</v>
      </c>
      <c r="I415" s="5">
        <f t="shared" si="478"/>
        <v>1</v>
      </c>
      <c r="J415" s="5">
        <f t="shared" si="478"/>
        <v>1</v>
      </c>
      <c r="K415" s="5">
        <f t="shared" si="478"/>
        <v>0</v>
      </c>
      <c r="L415" s="11">
        <f t="shared" si="289"/>
        <v>111</v>
      </c>
      <c r="N415" s="25">
        <f t="shared" si="290"/>
        <v>0.54166666666666696</v>
      </c>
      <c r="O415" s="5">
        <f t="shared" ref="O415:W415" si="479">SUM(O43,O105,O167,O229,O291,O353)</f>
        <v>0</v>
      </c>
      <c r="P415" s="5">
        <f t="shared" si="479"/>
        <v>0</v>
      </c>
      <c r="Q415" s="5">
        <f t="shared" si="479"/>
        <v>0</v>
      </c>
      <c r="R415" s="5">
        <f t="shared" si="479"/>
        <v>0</v>
      </c>
      <c r="S415" s="5">
        <f t="shared" si="479"/>
        <v>0</v>
      </c>
      <c r="T415" s="5">
        <f t="shared" si="479"/>
        <v>0</v>
      </c>
      <c r="U415" s="5">
        <f t="shared" si="479"/>
        <v>0</v>
      </c>
      <c r="V415" s="5">
        <f t="shared" si="479"/>
        <v>0</v>
      </c>
      <c r="W415" s="5">
        <f t="shared" si="479"/>
        <v>0</v>
      </c>
      <c r="X415" s="11">
        <f t="shared" si="292"/>
        <v>0</v>
      </c>
      <c r="Z415" s="25">
        <f t="shared" si="293"/>
        <v>0.54166666666666696</v>
      </c>
      <c r="AA415" s="5">
        <f t="shared" ref="AA415:AI415" si="480">SUM(AA43,AA105,AA167,AA229,AA291,AA353)</f>
        <v>114</v>
      </c>
      <c r="AB415" s="5">
        <f t="shared" si="480"/>
        <v>7</v>
      </c>
      <c r="AC415" s="5">
        <f t="shared" si="480"/>
        <v>7</v>
      </c>
      <c r="AD415" s="5">
        <f t="shared" si="480"/>
        <v>1</v>
      </c>
      <c r="AE415" s="5">
        <f t="shared" si="480"/>
        <v>5</v>
      </c>
      <c r="AF415" s="5">
        <f t="shared" si="480"/>
        <v>1</v>
      </c>
      <c r="AG415" s="5">
        <f t="shared" si="480"/>
        <v>1</v>
      </c>
      <c r="AH415" s="5">
        <f t="shared" si="480"/>
        <v>3</v>
      </c>
      <c r="AI415" s="5">
        <f t="shared" si="480"/>
        <v>0</v>
      </c>
      <c r="AJ415" s="11">
        <f t="shared" si="295"/>
        <v>139</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198</v>
      </c>
      <c r="BX415" s="39">
        <f t="shared" si="306"/>
        <v>14</v>
      </c>
      <c r="BY415" s="39">
        <f t="shared" si="307"/>
        <v>17</v>
      </c>
      <c r="BZ415" s="39">
        <f t="shared" si="308"/>
        <v>1</v>
      </c>
      <c r="CA415" s="39">
        <f t="shared" si="309"/>
        <v>12</v>
      </c>
      <c r="CB415" s="39">
        <f t="shared" si="310"/>
        <v>2</v>
      </c>
      <c r="CC415" s="39">
        <f t="shared" si="311"/>
        <v>2</v>
      </c>
      <c r="CD415" s="39">
        <f t="shared" si="312"/>
        <v>4</v>
      </c>
      <c r="CE415" s="39">
        <f t="shared" si="313"/>
        <v>0</v>
      </c>
      <c r="CF415" s="40">
        <f t="shared" si="321"/>
        <v>250</v>
      </c>
    </row>
    <row r="416" spans="2:84" x14ac:dyDescent="0.25">
      <c r="B416" s="25">
        <f t="shared" si="287"/>
        <v>0.55208333333333359</v>
      </c>
      <c r="C416" s="5">
        <f t="shared" ref="C416:K416" si="484">SUM(C44,C106,C168,C230,C292,C354)</f>
        <v>82</v>
      </c>
      <c r="D416" s="5">
        <f t="shared" si="484"/>
        <v>6</v>
      </c>
      <c r="E416" s="5">
        <f t="shared" si="484"/>
        <v>9</v>
      </c>
      <c r="F416" s="5">
        <f t="shared" si="484"/>
        <v>0</v>
      </c>
      <c r="G416" s="5">
        <f t="shared" si="484"/>
        <v>4</v>
      </c>
      <c r="H416" s="5">
        <f t="shared" si="484"/>
        <v>4</v>
      </c>
      <c r="I416" s="5">
        <f t="shared" si="484"/>
        <v>0</v>
      </c>
      <c r="J416" s="5">
        <f t="shared" si="484"/>
        <v>4</v>
      </c>
      <c r="K416" s="5">
        <f t="shared" si="484"/>
        <v>4</v>
      </c>
      <c r="L416" s="11">
        <f t="shared" si="289"/>
        <v>113</v>
      </c>
      <c r="N416" s="25">
        <f t="shared" si="290"/>
        <v>0.55208333333333359</v>
      </c>
      <c r="O416" s="5">
        <f t="shared" ref="O416:W416" si="485">SUM(O44,O106,O168,O230,O292,O354)</f>
        <v>0</v>
      </c>
      <c r="P416" s="5">
        <f t="shared" si="485"/>
        <v>0</v>
      </c>
      <c r="Q416" s="5">
        <f t="shared" si="485"/>
        <v>0</v>
      </c>
      <c r="R416" s="5">
        <f t="shared" si="485"/>
        <v>0</v>
      </c>
      <c r="S416" s="5">
        <f t="shared" si="485"/>
        <v>0</v>
      </c>
      <c r="T416" s="5">
        <f t="shared" si="485"/>
        <v>0</v>
      </c>
      <c r="U416" s="5">
        <f t="shared" si="485"/>
        <v>0</v>
      </c>
      <c r="V416" s="5">
        <f t="shared" si="485"/>
        <v>0</v>
      </c>
      <c r="W416" s="5">
        <f t="shared" si="485"/>
        <v>0</v>
      </c>
      <c r="X416" s="11">
        <f t="shared" si="292"/>
        <v>0</v>
      </c>
      <c r="Z416" s="25">
        <f t="shared" si="293"/>
        <v>0.55208333333333359</v>
      </c>
      <c r="AA416" s="5">
        <f t="shared" ref="AA416:AI416" si="486">SUM(AA44,AA106,AA168,AA230,AA292,AA354)</f>
        <v>108</v>
      </c>
      <c r="AB416" s="5">
        <f t="shared" si="486"/>
        <v>10</v>
      </c>
      <c r="AC416" s="5">
        <f t="shared" si="486"/>
        <v>16</v>
      </c>
      <c r="AD416" s="5">
        <f t="shared" si="486"/>
        <v>1</v>
      </c>
      <c r="AE416" s="5">
        <f t="shared" si="486"/>
        <v>5</v>
      </c>
      <c r="AF416" s="5">
        <f t="shared" si="486"/>
        <v>5</v>
      </c>
      <c r="AG416" s="5">
        <f t="shared" si="486"/>
        <v>0</v>
      </c>
      <c r="AH416" s="5">
        <f t="shared" si="486"/>
        <v>2</v>
      </c>
      <c r="AI416" s="5">
        <f t="shared" si="486"/>
        <v>0</v>
      </c>
      <c r="AJ416" s="11">
        <f t="shared" si="295"/>
        <v>147</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190</v>
      </c>
      <c r="BX416" s="39">
        <f t="shared" si="306"/>
        <v>16</v>
      </c>
      <c r="BY416" s="39">
        <f t="shared" si="307"/>
        <v>25</v>
      </c>
      <c r="BZ416" s="39">
        <f t="shared" si="308"/>
        <v>1</v>
      </c>
      <c r="CA416" s="39">
        <f t="shared" si="309"/>
        <v>9</v>
      </c>
      <c r="CB416" s="39">
        <f t="shared" si="310"/>
        <v>9</v>
      </c>
      <c r="CC416" s="39">
        <f t="shared" si="311"/>
        <v>0</v>
      </c>
      <c r="CD416" s="39">
        <f t="shared" si="312"/>
        <v>6</v>
      </c>
      <c r="CE416" s="39">
        <f t="shared" si="313"/>
        <v>4</v>
      </c>
      <c r="CF416" s="40">
        <f t="shared" si="321"/>
        <v>260</v>
      </c>
    </row>
    <row r="417" spans="2:84" x14ac:dyDescent="0.25">
      <c r="B417" s="25">
        <f t="shared" si="287"/>
        <v>0.56250000000000022</v>
      </c>
      <c r="C417" s="5">
        <f t="shared" ref="C417:K417" si="490">SUM(C45,C107,C169,C231,C293,C355)</f>
        <v>90</v>
      </c>
      <c r="D417" s="5">
        <f t="shared" si="490"/>
        <v>1</v>
      </c>
      <c r="E417" s="5">
        <f t="shared" si="490"/>
        <v>8</v>
      </c>
      <c r="F417" s="5">
        <f t="shared" si="490"/>
        <v>0</v>
      </c>
      <c r="G417" s="5">
        <f t="shared" si="490"/>
        <v>4</v>
      </c>
      <c r="H417" s="5">
        <f t="shared" si="490"/>
        <v>2</v>
      </c>
      <c r="I417" s="5">
        <f t="shared" si="490"/>
        <v>0</v>
      </c>
      <c r="J417" s="5">
        <f t="shared" si="490"/>
        <v>1</v>
      </c>
      <c r="K417" s="5">
        <f t="shared" si="490"/>
        <v>0</v>
      </c>
      <c r="L417" s="11">
        <f t="shared" si="289"/>
        <v>106</v>
      </c>
      <c r="N417" s="25">
        <f t="shared" si="290"/>
        <v>0.56250000000000022</v>
      </c>
      <c r="O417" s="5">
        <f t="shared" ref="O417:W417" si="491">SUM(O45,O107,O169,O231,O293,O355)</f>
        <v>0</v>
      </c>
      <c r="P417" s="5">
        <f t="shared" si="491"/>
        <v>0</v>
      </c>
      <c r="Q417" s="5">
        <f t="shared" si="491"/>
        <v>0</v>
      </c>
      <c r="R417" s="5">
        <f t="shared" si="491"/>
        <v>0</v>
      </c>
      <c r="S417" s="5">
        <f t="shared" si="491"/>
        <v>0</v>
      </c>
      <c r="T417" s="5">
        <f t="shared" si="491"/>
        <v>0</v>
      </c>
      <c r="U417" s="5">
        <f t="shared" si="491"/>
        <v>0</v>
      </c>
      <c r="V417" s="5">
        <f t="shared" si="491"/>
        <v>0</v>
      </c>
      <c r="W417" s="5">
        <f t="shared" si="491"/>
        <v>0</v>
      </c>
      <c r="X417" s="11">
        <f t="shared" si="292"/>
        <v>0</v>
      </c>
      <c r="Z417" s="25">
        <f t="shared" si="293"/>
        <v>0.56250000000000022</v>
      </c>
      <c r="AA417" s="5">
        <f t="shared" ref="AA417:AI417" si="492">SUM(AA45,AA107,AA169,AA231,AA293,AA355)</f>
        <v>92</v>
      </c>
      <c r="AB417" s="5">
        <f t="shared" si="492"/>
        <v>7</v>
      </c>
      <c r="AC417" s="5">
        <f t="shared" si="492"/>
        <v>10</v>
      </c>
      <c r="AD417" s="5">
        <f t="shared" si="492"/>
        <v>3</v>
      </c>
      <c r="AE417" s="5">
        <f t="shared" si="492"/>
        <v>2</v>
      </c>
      <c r="AF417" s="5">
        <f t="shared" si="492"/>
        <v>1</v>
      </c>
      <c r="AG417" s="5">
        <f t="shared" si="492"/>
        <v>0</v>
      </c>
      <c r="AH417" s="5">
        <f t="shared" si="492"/>
        <v>0</v>
      </c>
      <c r="AI417" s="5">
        <f t="shared" si="492"/>
        <v>0</v>
      </c>
      <c r="AJ417" s="11">
        <f t="shared" si="295"/>
        <v>115</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182</v>
      </c>
      <c r="BX417" s="39">
        <f t="shared" si="306"/>
        <v>8</v>
      </c>
      <c r="BY417" s="39">
        <f t="shared" si="307"/>
        <v>18</v>
      </c>
      <c r="BZ417" s="39">
        <f t="shared" si="308"/>
        <v>3</v>
      </c>
      <c r="CA417" s="39">
        <f t="shared" si="309"/>
        <v>6</v>
      </c>
      <c r="CB417" s="39">
        <f t="shared" si="310"/>
        <v>3</v>
      </c>
      <c r="CC417" s="39">
        <f t="shared" si="311"/>
        <v>0</v>
      </c>
      <c r="CD417" s="39">
        <f t="shared" si="312"/>
        <v>1</v>
      </c>
      <c r="CE417" s="39">
        <f t="shared" si="313"/>
        <v>0</v>
      </c>
      <c r="CF417" s="40">
        <f t="shared" si="321"/>
        <v>221</v>
      </c>
    </row>
    <row r="418" spans="2:84" x14ac:dyDescent="0.25">
      <c r="B418" s="25">
        <f t="shared" si="287"/>
        <v>0.57291666666666685</v>
      </c>
      <c r="C418" s="5">
        <f t="shared" ref="C418:K418" si="496">SUM(C46,C108,C170,C232,C294,C356)</f>
        <v>77</v>
      </c>
      <c r="D418" s="5">
        <f t="shared" si="496"/>
        <v>6</v>
      </c>
      <c r="E418" s="5">
        <f t="shared" si="496"/>
        <v>8</v>
      </c>
      <c r="F418" s="5">
        <f t="shared" si="496"/>
        <v>0</v>
      </c>
      <c r="G418" s="5">
        <f t="shared" si="496"/>
        <v>4</v>
      </c>
      <c r="H418" s="5">
        <f t="shared" si="496"/>
        <v>2</v>
      </c>
      <c r="I418" s="5">
        <f t="shared" si="496"/>
        <v>1</v>
      </c>
      <c r="J418" s="5">
        <f t="shared" si="496"/>
        <v>2</v>
      </c>
      <c r="K418" s="5">
        <f t="shared" si="496"/>
        <v>0</v>
      </c>
      <c r="L418" s="11">
        <f t="shared" si="289"/>
        <v>100</v>
      </c>
      <c r="N418" s="25">
        <f t="shared" si="290"/>
        <v>0.57291666666666685</v>
      </c>
      <c r="O418" s="5">
        <f t="shared" ref="O418:W418" si="497">SUM(O46,O108,O170,O232,O294,O356)</f>
        <v>1</v>
      </c>
      <c r="P418" s="5">
        <f t="shared" si="497"/>
        <v>0</v>
      </c>
      <c r="Q418" s="5">
        <f t="shared" si="497"/>
        <v>0</v>
      </c>
      <c r="R418" s="5">
        <f t="shared" si="497"/>
        <v>0</v>
      </c>
      <c r="S418" s="5">
        <f t="shared" si="497"/>
        <v>0</v>
      </c>
      <c r="T418" s="5">
        <f t="shared" si="497"/>
        <v>0</v>
      </c>
      <c r="U418" s="5">
        <f t="shared" si="497"/>
        <v>0</v>
      </c>
      <c r="V418" s="5">
        <f t="shared" si="497"/>
        <v>0</v>
      </c>
      <c r="W418" s="5">
        <f t="shared" si="497"/>
        <v>0</v>
      </c>
      <c r="X418" s="11">
        <f t="shared" si="292"/>
        <v>1</v>
      </c>
      <c r="Z418" s="25">
        <f t="shared" si="293"/>
        <v>0.57291666666666685</v>
      </c>
      <c r="AA418" s="5">
        <f t="shared" ref="AA418:AI418" si="498">SUM(AA46,AA108,AA170,AA232,AA294,AA356)</f>
        <v>83</v>
      </c>
      <c r="AB418" s="5">
        <f t="shared" si="498"/>
        <v>7</v>
      </c>
      <c r="AC418" s="5">
        <f t="shared" si="498"/>
        <v>7</v>
      </c>
      <c r="AD418" s="5">
        <f t="shared" si="498"/>
        <v>0</v>
      </c>
      <c r="AE418" s="5">
        <f t="shared" si="498"/>
        <v>4</v>
      </c>
      <c r="AF418" s="5">
        <f t="shared" si="498"/>
        <v>2</v>
      </c>
      <c r="AG418" s="5">
        <f t="shared" si="498"/>
        <v>0</v>
      </c>
      <c r="AH418" s="5">
        <f t="shared" si="498"/>
        <v>1</v>
      </c>
      <c r="AI418" s="5">
        <f t="shared" si="498"/>
        <v>0</v>
      </c>
      <c r="AJ418" s="11">
        <f t="shared" si="295"/>
        <v>104</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161</v>
      </c>
      <c r="BX418" s="39">
        <f t="shared" si="306"/>
        <v>13</v>
      </c>
      <c r="BY418" s="39">
        <f t="shared" si="307"/>
        <v>15</v>
      </c>
      <c r="BZ418" s="39">
        <f t="shared" si="308"/>
        <v>0</v>
      </c>
      <c r="CA418" s="39">
        <f t="shared" si="309"/>
        <v>8</v>
      </c>
      <c r="CB418" s="39">
        <f t="shared" si="310"/>
        <v>4</v>
      </c>
      <c r="CC418" s="39">
        <f t="shared" si="311"/>
        <v>1</v>
      </c>
      <c r="CD418" s="39">
        <f t="shared" si="312"/>
        <v>3</v>
      </c>
      <c r="CE418" s="39">
        <f t="shared" si="313"/>
        <v>0</v>
      </c>
      <c r="CF418" s="40">
        <f t="shared" si="321"/>
        <v>205</v>
      </c>
    </row>
    <row r="419" spans="2:84" x14ac:dyDescent="0.25">
      <c r="B419" s="25">
        <f t="shared" ref="B419:B438" si="502">B357</f>
        <v>0.58333333333333348</v>
      </c>
      <c r="C419" s="5">
        <f t="shared" ref="C419:K419" si="503">SUM(C47,C109,C171,C233,C295,C357)</f>
        <v>81</v>
      </c>
      <c r="D419" s="5">
        <f t="shared" si="503"/>
        <v>5</v>
      </c>
      <c r="E419" s="5">
        <f t="shared" si="503"/>
        <v>11</v>
      </c>
      <c r="F419" s="5">
        <f t="shared" si="503"/>
        <v>3</v>
      </c>
      <c r="G419" s="5">
        <f t="shared" si="503"/>
        <v>6</v>
      </c>
      <c r="H419" s="5">
        <f t="shared" si="503"/>
        <v>5</v>
      </c>
      <c r="I419" s="5">
        <f t="shared" si="503"/>
        <v>0</v>
      </c>
      <c r="J419" s="5">
        <f t="shared" si="503"/>
        <v>1</v>
      </c>
      <c r="K419" s="5">
        <f t="shared" si="503"/>
        <v>0</v>
      </c>
      <c r="L419" s="11">
        <f t="shared" si="289"/>
        <v>112</v>
      </c>
      <c r="N419" s="25">
        <f t="shared" ref="N419:N438" si="504">N357</f>
        <v>0.58333333333333348</v>
      </c>
      <c r="O419" s="5">
        <f t="shared" ref="O419:W419" si="505">SUM(O47,O109,O171,O233,O295,O357)</f>
        <v>0</v>
      </c>
      <c r="P419" s="5">
        <f t="shared" si="505"/>
        <v>0</v>
      </c>
      <c r="Q419" s="5">
        <f t="shared" si="505"/>
        <v>0</v>
      </c>
      <c r="R419" s="5">
        <f t="shared" si="505"/>
        <v>0</v>
      </c>
      <c r="S419" s="5">
        <f t="shared" si="505"/>
        <v>0</v>
      </c>
      <c r="T419" s="5">
        <f t="shared" si="505"/>
        <v>0</v>
      </c>
      <c r="U419" s="5">
        <f t="shared" si="505"/>
        <v>0</v>
      </c>
      <c r="V419" s="5">
        <f t="shared" si="505"/>
        <v>1</v>
      </c>
      <c r="W419" s="5">
        <f t="shared" si="505"/>
        <v>0</v>
      </c>
      <c r="X419" s="11">
        <f t="shared" si="292"/>
        <v>1</v>
      </c>
      <c r="Z419" s="25">
        <f t="shared" ref="Z419:Z438" si="506">Z357</f>
        <v>0.58333333333333348</v>
      </c>
      <c r="AA419" s="5">
        <f t="shared" ref="AA419:AI419" si="507">SUM(AA47,AA109,AA171,AA233,AA295,AA357)</f>
        <v>95</v>
      </c>
      <c r="AB419" s="5">
        <f t="shared" si="507"/>
        <v>7</v>
      </c>
      <c r="AC419" s="5">
        <f t="shared" si="507"/>
        <v>17</v>
      </c>
      <c r="AD419" s="5">
        <f t="shared" si="507"/>
        <v>1</v>
      </c>
      <c r="AE419" s="5">
        <f t="shared" si="507"/>
        <v>2</v>
      </c>
      <c r="AF419" s="5">
        <f t="shared" si="507"/>
        <v>0</v>
      </c>
      <c r="AG419" s="5">
        <f t="shared" si="507"/>
        <v>0</v>
      </c>
      <c r="AH419" s="5">
        <f t="shared" si="507"/>
        <v>4</v>
      </c>
      <c r="AI419" s="5">
        <f t="shared" si="507"/>
        <v>0</v>
      </c>
      <c r="AJ419" s="11">
        <f t="shared" si="295"/>
        <v>126</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176</v>
      </c>
      <c r="BX419" s="39">
        <f t="shared" ref="BX419:BX438" si="515">IF(SUM(D419,P419,AB419,AN419,AZ419,BL419) = SUM(BX47,BX109,BX171,BX233,BX295,BX357), SUM(D419,P419,AB419,AN419,AZ419,BL419), "ERROR")</f>
        <v>12</v>
      </c>
      <c r="BY419" s="39">
        <f t="shared" ref="BY419:BY438" si="516">IF(SUM(E419,Q419,AC419,AO419,BA419,BM419) = SUM(BY47,BY109,BY171,BY233,BY295,BY357), SUM(E419,Q419,AC419,AO419,BA419,BM419), "ERROR")</f>
        <v>28</v>
      </c>
      <c r="BZ419" s="39">
        <f t="shared" ref="BZ419:BZ438" si="517">IF(SUM(F419,R419,AD419,AP419,BB419,BN419) = SUM(BZ47,BZ109,BZ171,BZ233,BZ295,BZ357), SUM(F419,R419,AD419,AP419,BB419,BN419), "ERROR")</f>
        <v>4</v>
      </c>
      <c r="CA419" s="39">
        <f t="shared" ref="CA419:CA438" si="518">IF(SUM(G419,S419,AE419,AQ419,BC419,BO419) = SUM(CA47,CA109,CA171,CA233,CA295,CA357), SUM(G419,S419,AE419,AQ419,BC419,BO419), "ERROR")</f>
        <v>8</v>
      </c>
      <c r="CB419" s="39">
        <f t="shared" ref="CB419:CB438" si="519">IF(SUM(H419,T419,AF419,AR419,BD419,BP419) = SUM(CB47,CB109,CB171,CB233,CB295,CB357), SUM(H419,T419,AF419,AR419,BD419,BP419), "ERROR")</f>
        <v>5</v>
      </c>
      <c r="CC419" s="39">
        <f t="shared" ref="CC419:CC438" si="520">IF(SUM(I419,U419,AG419,AS419,BE419,BQ419) = SUM(CC47,CC109,CC171,CC233,CC295,CC357), SUM(I419,U419,AG419,AS419,BE419,BQ419), "ERROR")</f>
        <v>0</v>
      </c>
      <c r="CD419" s="39">
        <f t="shared" ref="CD419:CD438" si="521">IF(SUM(J419,V419,AH419,AT419,BF419,BR419) = SUM(CD47,CD109,CD171,CD233,CD295,CD357), SUM(J419,V419,AH419,AT419,BF419,BR419), "ERROR")</f>
        <v>6</v>
      </c>
      <c r="CE419" s="39">
        <f t="shared" ref="CE419:CE438" si="522">IF(SUM(K419,W419,AI419,AU419,BG419,BS419) = SUM(CE47,CE109,CE171,CE233,CE295,CE357), SUM(K419,W419,AI419,AU419,BG419,BS419), "ERROR")</f>
        <v>0</v>
      </c>
      <c r="CF419" s="40">
        <f t="shared" si="321"/>
        <v>239</v>
      </c>
    </row>
    <row r="420" spans="2:84" x14ac:dyDescent="0.25">
      <c r="B420" s="25">
        <f t="shared" si="502"/>
        <v>0.59375000000000011</v>
      </c>
      <c r="C420" s="5">
        <f t="shared" ref="C420:K420" si="523">SUM(C48,C110,C172,C234,C296,C358)</f>
        <v>93</v>
      </c>
      <c r="D420" s="5">
        <f t="shared" si="523"/>
        <v>4</v>
      </c>
      <c r="E420" s="5">
        <f t="shared" si="523"/>
        <v>11</v>
      </c>
      <c r="F420" s="5">
        <f t="shared" si="523"/>
        <v>2</v>
      </c>
      <c r="G420" s="5">
        <f t="shared" si="523"/>
        <v>1</v>
      </c>
      <c r="H420" s="5">
        <f t="shared" si="523"/>
        <v>2</v>
      </c>
      <c r="I420" s="5">
        <f t="shared" si="523"/>
        <v>1</v>
      </c>
      <c r="J420" s="5">
        <f t="shared" si="523"/>
        <v>0</v>
      </c>
      <c r="K420" s="5">
        <f t="shared" si="523"/>
        <v>0</v>
      </c>
      <c r="L420" s="11">
        <f t="shared" si="289"/>
        <v>114</v>
      </c>
      <c r="N420" s="25">
        <f t="shared" si="504"/>
        <v>0.59375000000000011</v>
      </c>
      <c r="O420" s="5">
        <f t="shared" ref="O420:W420" si="524">SUM(O48,O110,O172,O234,O296,O358)</f>
        <v>0</v>
      </c>
      <c r="P420" s="5">
        <f t="shared" si="524"/>
        <v>0</v>
      </c>
      <c r="Q420" s="5">
        <f t="shared" si="524"/>
        <v>0</v>
      </c>
      <c r="R420" s="5">
        <f t="shared" si="524"/>
        <v>0</v>
      </c>
      <c r="S420" s="5">
        <f t="shared" si="524"/>
        <v>0</v>
      </c>
      <c r="T420" s="5">
        <f t="shared" si="524"/>
        <v>0</v>
      </c>
      <c r="U420" s="5">
        <f t="shared" si="524"/>
        <v>0</v>
      </c>
      <c r="V420" s="5">
        <f t="shared" si="524"/>
        <v>0</v>
      </c>
      <c r="W420" s="5">
        <f t="shared" si="524"/>
        <v>0</v>
      </c>
      <c r="X420" s="11">
        <f t="shared" si="292"/>
        <v>0</v>
      </c>
      <c r="Z420" s="25">
        <f t="shared" si="506"/>
        <v>0.59375000000000011</v>
      </c>
      <c r="AA420" s="5">
        <f t="shared" ref="AA420:AI420" si="525">SUM(AA48,AA110,AA172,AA234,AA296,AA358)</f>
        <v>107</v>
      </c>
      <c r="AB420" s="5">
        <f t="shared" si="525"/>
        <v>7</v>
      </c>
      <c r="AC420" s="5">
        <f t="shared" si="525"/>
        <v>14</v>
      </c>
      <c r="AD420" s="5">
        <f t="shared" si="525"/>
        <v>0</v>
      </c>
      <c r="AE420" s="5">
        <f t="shared" si="525"/>
        <v>2</v>
      </c>
      <c r="AF420" s="5">
        <f t="shared" si="525"/>
        <v>1</v>
      </c>
      <c r="AG420" s="5">
        <f t="shared" si="525"/>
        <v>1</v>
      </c>
      <c r="AH420" s="5">
        <f t="shared" si="525"/>
        <v>0</v>
      </c>
      <c r="AI420" s="5">
        <f t="shared" si="525"/>
        <v>0</v>
      </c>
      <c r="AJ420" s="11">
        <f t="shared" si="295"/>
        <v>132</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200</v>
      </c>
      <c r="BX420" s="39">
        <f t="shared" si="515"/>
        <v>11</v>
      </c>
      <c r="BY420" s="39">
        <f t="shared" si="516"/>
        <v>25</v>
      </c>
      <c r="BZ420" s="39">
        <f t="shared" si="517"/>
        <v>2</v>
      </c>
      <c r="CA420" s="39">
        <f t="shared" si="518"/>
        <v>3</v>
      </c>
      <c r="CB420" s="39">
        <f t="shared" si="519"/>
        <v>3</v>
      </c>
      <c r="CC420" s="39">
        <f t="shared" si="520"/>
        <v>2</v>
      </c>
      <c r="CD420" s="39">
        <f t="shared" si="521"/>
        <v>0</v>
      </c>
      <c r="CE420" s="39">
        <f t="shared" si="522"/>
        <v>0</v>
      </c>
      <c r="CF420" s="40">
        <f t="shared" si="321"/>
        <v>246</v>
      </c>
    </row>
    <row r="421" spans="2:84" x14ac:dyDescent="0.25">
      <c r="B421" s="25">
        <f t="shared" si="502"/>
        <v>0.60416666666666674</v>
      </c>
      <c r="C421" s="5">
        <f t="shared" ref="C421:K421" si="529">SUM(C49,C111,C173,C235,C297,C359)</f>
        <v>110</v>
      </c>
      <c r="D421" s="5">
        <f t="shared" si="529"/>
        <v>2</v>
      </c>
      <c r="E421" s="5">
        <f t="shared" si="529"/>
        <v>11</v>
      </c>
      <c r="F421" s="5">
        <f t="shared" si="529"/>
        <v>3</v>
      </c>
      <c r="G421" s="5">
        <f t="shared" si="529"/>
        <v>6</v>
      </c>
      <c r="H421" s="5">
        <f t="shared" si="529"/>
        <v>4</v>
      </c>
      <c r="I421" s="5">
        <f t="shared" si="529"/>
        <v>0</v>
      </c>
      <c r="J421" s="5">
        <f t="shared" si="529"/>
        <v>1</v>
      </c>
      <c r="K421" s="5">
        <f t="shared" si="529"/>
        <v>0</v>
      </c>
      <c r="L421" s="11">
        <f t="shared" si="289"/>
        <v>137</v>
      </c>
      <c r="N421" s="25">
        <f t="shared" si="504"/>
        <v>0.60416666666666674</v>
      </c>
      <c r="O421" s="5">
        <f t="shared" ref="O421:W421" si="530">SUM(O49,O111,O173,O235,O297,O359)</f>
        <v>0</v>
      </c>
      <c r="P421" s="5">
        <f t="shared" si="530"/>
        <v>0</v>
      </c>
      <c r="Q421" s="5">
        <f t="shared" si="530"/>
        <v>0</v>
      </c>
      <c r="R421" s="5">
        <f t="shared" si="530"/>
        <v>0</v>
      </c>
      <c r="S421" s="5">
        <f t="shared" si="530"/>
        <v>0</v>
      </c>
      <c r="T421" s="5">
        <f t="shared" si="530"/>
        <v>0</v>
      </c>
      <c r="U421" s="5">
        <f t="shared" si="530"/>
        <v>0</v>
      </c>
      <c r="V421" s="5">
        <f t="shared" si="530"/>
        <v>0</v>
      </c>
      <c r="W421" s="5">
        <f t="shared" si="530"/>
        <v>2</v>
      </c>
      <c r="X421" s="11">
        <f t="shared" si="292"/>
        <v>2</v>
      </c>
      <c r="Z421" s="25">
        <f t="shared" si="506"/>
        <v>0.60416666666666674</v>
      </c>
      <c r="AA421" s="5">
        <f t="shared" ref="AA421:AI421" si="531">SUM(AA49,AA111,AA173,AA235,AA297,AA359)</f>
        <v>112</v>
      </c>
      <c r="AB421" s="5">
        <f t="shared" si="531"/>
        <v>5</v>
      </c>
      <c r="AC421" s="5">
        <f t="shared" si="531"/>
        <v>9</v>
      </c>
      <c r="AD421" s="5">
        <f t="shared" si="531"/>
        <v>2</v>
      </c>
      <c r="AE421" s="5">
        <f t="shared" si="531"/>
        <v>4</v>
      </c>
      <c r="AF421" s="5">
        <f t="shared" si="531"/>
        <v>0</v>
      </c>
      <c r="AG421" s="5">
        <f t="shared" si="531"/>
        <v>0</v>
      </c>
      <c r="AH421" s="5">
        <f t="shared" si="531"/>
        <v>0</v>
      </c>
      <c r="AI421" s="5">
        <f t="shared" si="531"/>
        <v>0</v>
      </c>
      <c r="AJ421" s="11">
        <f t="shared" si="295"/>
        <v>132</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222</v>
      </c>
      <c r="BX421" s="39">
        <f t="shared" si="515"/>
        <v>7</v>
      </c>
      <c r="BY421" s="39">
        <f t="shared" si="516"/>
        <v>20</v>
      </c>
      <c r="BZ421" s="39">
        <f t="shared" si="517"/>
        <v>5</v>
      </c>
      <c r="CA421" s="39">
        <f t="shared" si="518"/>
        <v>10</v>
      </c>
      <c r="CB421" s="39">
        <f t="shared" si="519"/>
        <v>4</v>
      </c>
      <c r="CC421" s="39">
        <f t="shared" si="520"/>
        <v>0</v>
      </c>
      <c r="CD421" s="39">
        <f t="shared" si="521"/>
        <v>1</v>
      </c>
      <c r="CE421" s="39">
        <f t="shared" si="522"/>
        <v>2</v>
      </c>
      <c r="CF421" s="40">
        <f t="shared" si="321"/>
        <v>271</v>
      </c>
    </row>
    <row r="422" spans="2:84" x14ac:dyDescent="0.25">
      <c r="B422" s="25">
        <f t="shared" si="502"/>
        <v>0.61458333333333337</v>
      </c>
      <c r="C422" s="5">
        <f t="shared" ref="C422:K422" si="535">SUM(C50,C112,C174,C236,C298,C360)</f>
        <v>99</v>
      </c>
      <c r="D422" s="5">
        <f t="shared" si="535"/>
        <v>4</v>
      </c>
      <c r="E422" s="5">
        <f t="shared" si="535"/>
        <v>9</v>
      </c>
      <c r="F422" s="5">
        <f t="shared" si="535"/>
        <v>0</v>
      </c>
      <c r="G422" s="5">
        <f t="shared" si="535"/>
        <v>5</v>
      </c>
      <c r="H422" s="5">
        <f t="shared" si="535"/>
        <v>0</v>
      </c>
      <c r="I422" s="5">
        <f t="shared" si="535"/>
        <v>0</v>
      </c>
      <c r="J422" s="5">
        <f t="shared" si="535"/>
        <v>0</v>
      </c>
      <c r="K422" s="5">
        <f t="shared" si="535"/>
        <v>0</v>
      </c>
      <c r="L422" s="11">
        <f t="shared" si="289"/>
        <v>117</v>
      </c>
      <c r="N422" s="25">
        <f t="shared" si="504"/>
        <v>0.61458333333333337</v>
      </c>
      <c r="O422" s="5">
        <f t="shared" ref="O422:W422" si="536">SUM(O50,O112,O174,O236,O298,O360)</f>
        <v>0</v>
      </c>
      <c r="P422" s="5">
        <f t="shared" si="536"/>
        <v>0</v>
      </c>
      <c r="Q422" s="5">
        <f t="shared" si="536"/>
        <v>0</v>
      </c>
      <c r="R422" s="5">
        <f t="shared" si="536"/>
        <v>0</v>
      </c>
      <c r="S422" s="5">
        <f t="shared" si="536"/>
        <v>0</v>
      </c>
      <c r="T422" s="5">
        <f t="shared" si="536"/>
        <v>0</v>
      </c>
      <c r="U422" s="5">
        <f t="shared" si="536"/>
        <v>0</v>
      </c>
      <c r="V422" s="5">
        <f t="shared" si="536"/>
        <v>0</v>
      </c>
      <c r="W422" s="5">
        <f t="shared" si="536"/>
        <v>0</v>
      </c>
      <c r="X422" s="11">
        <f t="shared" si="292"/>
        <v>0</v>
      </c>
      <c r="Z422" s="25">
        <f t="shared" si="506"/>
        <v>0.61458333333333337</v>
      </c>
      <c r="AA422" s="5">
        <f t="shared" ref="AA422:AI422" si="537">SUM(AA50,AA112,AA174,AA236,AA298,AA360)</f>
        <v>109</v>
      </c>
      <c r="AB422" s="5">
        <f t="shared" si="537"/>
        <v>7</v>
      </c>
      <c r="AC422" s="5">
        <f t="shared" si="537"/>
        <v>17</v>
      </c>
      <c r="AD422" s="5">
        <f t="shared" si="537"/>
        <v>1</v>
      </c>
      <c r="AE422" s="5">
        <f t="shared" si="537"/>
        <v>1</v>
      </c>
      <c r="AF422" s="5">
        <f t="shared" si="537"/>
        <v>3</v>
      </c>
      <c r="AG422" s="5">
        <f t="shared" si="537"/>
        <v>1</v>
      </c>
      <c r="AH422" s="5">
        <f t="shared" si="537"/>
        <v>1</v>
      </c>
      <c r="AI422" s="5">
        <f t="shared" si="537"/>
        <v>0</v>
      </c>
      <c r="AJ422" s="11">
        <f t="shared" si="295"/>
        <v>140</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208</v>
      </c>
      <c r="BX422" s="39">
        <f t="shared" si="515"/>
        <v>11</v>
      </c>
      <c r="BY422" s="39">
        <f t="shared" si="516"/>
        <v>26</v>
      </c>
      <c r="BZ422" s="39">
        <f t="shared" si="517"/>
        <v>1</v>
      </c>
      <c r="CA422" s="39">
        <f t="shared" si="518"/>
        <v>6</v>
      </c>
      <c r="CB422" s="39">
        <f t="shared" si="519"/>
        <v>3</v>
      </c>
      <c r="CC422" s="39">
        <f t="shared" si="520"/>
        <v>1</v>
      </c>
      <c r="CD422" s="39">
        <f t="shared" si="521"/>
        <v>1</v>
      </c>
      <c r="CE422" s="39">
        <f t="shared" si="522"/>
        <v>0</v>
      </c>
      <c r="CF422" s="40">
        <f t="shared" si="321"/>
        <v>257</v>
      </c>
    </row>
    <row r="423" spans="2:84" x14ac:dyDescent="0.25">
      <c r="B423" s="25">
        <f t="shared" si="502"/>
        <v>0.625</v>
      </c>
      <c r="C423" s="5">
        <f t="shared" ref="C423:K423" si="541">SUM(C51,C113,C175,C237,C299,C361)</f>
        <v>82</v>
      </c>
      <c r="D423" s="5">
        <f t="shared" si="541"/>
        <v>7</v>
      </c>
      <c r="E423" s="5">
        <f t="shared" si="541"/>
        <v>11</v>
      </c>
      <c r="F423" s="5">
        <f t="shared" si="541"/>
        <v>0</v>
      </c>
      <c r="G423" s="5">
        <f t="shared" si="541"/>
        <v>1</v>
      </c>
      <c r="H423" s="5">
        <f t="shared" si="541"/>
        <v>1</v>
      </c>
      <c r="I423" s="5">
        <f t="shared" si="541"/>
        <v>0</v>
      </c>
      <c r="J423" s="5">
        <f t="shared" si="541"/>
        <v>0</v>
      </c>
      <c r="K423" s="5">
        <f t="shared" si="541"/>
        <v>0</v>
      </c>
      <c r="L423" s="11">
        <f t="shared" si="289"/>
        <v>102</v>
      </c>
      <c r="N423" s="25">
        <f t="shared" si="504"/>
        <v>0.625</v>
      </c>
      <c r="O423" s="5">
        <f t="shared" ref="O423:W423" si="542">SUM(O51,O113,O175,O237,O299,O361)</f>
        <v>0</v>
      </c>
      <c r="P423" s="5">
        <f t="shared" si="542"/>
        <v>0</v>
      </c>
      <c r="Q423" s="5">
        <f t="shared" si="542"/>
        <v>0</v>
      </c>
      <c r="R423" s="5">
        <f t="shared" si="542"/>
        <v>0</v>
      </c>
      <c r="S423" s="5">
        <f t="shared" si="542"/>
        <v>0</v>
      </c>
      <c r="T423" s="5">
        <f t="shared" si="542"/>
        <v>0</v>
      </c>
      <c r="U423" s="5">
        <f t="shared" si="542"/>
        <v>0</v>
      </c>
      <c r="V423" s="5">
        <f t="shared" si="542"/>
        <v>0</v>
      </c>
      <c r="W423" s="5">
        <f t="shared" si="542"/>
        <v>0</v>
      </c>
      <c r="X423" s="11">
        <f t="shared" si="292"/>
        <v>0</v>
      </c>
      <c r="Z423" s="25">
        <f t="shared" si="506"/>
        <v>0.625</v>
      </c>
      <c r="AA423" s="5">
        <f t="shared" ref="AA423:AI423" si="543">SUM(AA51,AA113,AA175,AA237,AA299,AA361)</f>
        <v>108</v>
      </c>
      <c r="AB423" s="5">
        <f t="shared" si="543"/>
        <v>9</v>
      </c>
      <c r="AC423" s="5">
        <f t="shared" si="543"/>
        <v>9</v>
      </c>
      <c r="AD423" s="5">
        <f t="shared" si="543"/>
        <v>0</v>
      </c>
      <c r="AE423" s="5">
        <f t="shared" si="543"/>
        <v>3</v>
      </c>
      <c r="AF423" s="5">
        <f t="shared" si="543"/>
        <v>3</v>
      </c>
      <c r="AG423" s="5">
        <f t="shared" si="543"/>
        <v>0</v>
      </c>
      <c r="AH423" s="5">
        <f t="shared" si="543"/>
        <v>1</v>
      </c>
      <c r="AI423" s="5">
        <f t="shared" si="543"/>
        <v>0</v>
      </c>
      <c r="AJ423" s="11">
        <f t="shared" si="295"/>
        <v>133</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190</v>
      </c>
      <c r="BX423" s="39">
        <f t="shared" si="515"/>
        <v>16</v>
      </c>
      <c r="BY423" s="39">
        <f t="shared" si="516"/>
        <v>20</v>
      </c>
      <c r="BZ423" s="39">
        <f t="shared" si="517"/>
        <v>0</v>
      </c>
      <c r="CA423" s="39">
        <f t="shared" si="518"/>
        <v>4</v>
      </c>
      <c r="CB423" s="39">
        <f t="shared" si="519"/>
        <v>4</v>
      </c>
      <c r="CC423" s="39">
        <f t="shared" si="520"/>
        <v>0</v>
      </c>
      <c r="CD423" s="39">
        <f t="shared" si="521"/>
        <v>1</v>
      </c>
      <c r="CE423" s="39">
        <f t="shared" si="522"/>
        <v>0</v>
      </c>
      <c r="CF423" s="40">
        <f t="shared" si="321"/>
        <v>235</v>
      </c>
    </row>
    <row r="424" spans="2:84" x14ac:dyDescent="0.25">
      <c r="B424" s="25">
        <f t="shared" si="502"/>
        <v>0.63541666666666663</v>
      </c>
      <c r="C424" s="5">
        <f t="shared" ref="C424:K424" si="547">SUM(C52,C114,C176,C238,C300,C362)</f>
        <v>69</v>
      </c>
      <c r="D424" s="5">
        <f t="shared" si="547"/>
        <v>10</v>
      </c>
      <c r="E424" s="5">
        <f t="shared" si="547"/>
        <v>13</v>
      </c>
      <c r="F424" s="5">
        <f t="shared" si="547"/>
        <v>1</v>
      </c>
      <c r="G424" s="5">
        <f t="shared" si="547"/>
        <v>5</v>
      </c>
      <c r="H424" s="5">
        <f t="shared" si="547"/>
        <v>2</v>
      </c>
      <c r="I424" s="5">
        <f t="shared" si="547"/>
        <v>1</v>
      </c>
      <c r="J424" s="5">
        <f t="shared" si="547"/>
        <v>0</v>
      </c>
      <c r="K424" s="5">
        <f t="shared" si="547"/>
        <v>0</v>
      </c>
      <c r="L424" s="11">
        <f t="shared" si="289"/>
        <v>101</v>
      </c>
      <c r="N424" s="25">
        <f t="shared" si="504"/>
        <v>0.63541666666666663</v>
      </c>
      <c r="O424" s="5">
        <f t="shared" ref="O424:W424" si="548">SUM(O52,O114,O176,O238,O300,O362)</f>
        <v>0</v>
      </c>
      <c r="P424" s="5">
        <f t="shared" si="548"/>
        <v>0</v>
      </c>
      <c r="Q424" s="5">
        <f t="shared" si="548"/>
        <v>0</v>
      </c>
      <c r="R424" s="5">
        <f t="shared" si="548"/>
        <v>0</v>
      </c>
      <c r="S424" s="5">
        <f t="shared" si="548"/>
        <v>0</v>
      </c>
      <c r="T424" s="5">
        <f t="shared" si="548"/>
        <v>0</v>
      </c>
      <c r="U424" s="5">
        <f t="shared" si="548"/>
        <v>0</v>
      </c>
      <c r="V424" s="5">
        <f t="shared" si="548"/>
        <v>0</v>
      </c>
      <c r="W424" s="5">
        <f t="shared" si="548"/>
        <v>0</v>
      </c>
      <c r="X424" s="11">
        <f t="shared" si="292"/>
        <v>0</v>
      </c>
      <c r="Z424" s="25">
        <f t="shared" si="506"/>
        <v>0.63541666666666663</v>
      </c>
      <c r="AA424" s="5">
        <f t="shared" ref="AA424:AI424" si="549">SUM(AA52,AA114,AA176,AA238,AA300,AA362)</f>
        <v>148</v>
      </c>
      <c r="AB424" s="5">
        <f t="shared" si="549"/>
        <v>11</v>
      </c>
      <c r="AC424" s="5">
        <f t="shared" si="549"/>
        <v>8</v>
      </c>
      <c r="AD424" s="5">
        <f t="shared" si="549"/>
        <v>0</v>
      </c>
      <c r="AE424" s="5">
        <f t="shared" si="549"/>
        <v>0</v>
      </c>
      <c r="AF424" s="5">
        <f t="shared" si="549"/>
        <v>3</v>
      </c>
      <c r="AG424" s="5">
        <f t="shared" si="549"/>
        <v>1</v>
      </c>
      <c r="AH424" s="5">
        <f t="shared" si="549"/>
        <v>1</v>
      </c>
      <c r="AI424" s="5">
        <f t="shared" si="549"/>
        <v>0</v>
      </c>
      <c r="AJ424" s="11">
        <f t="shared" si="295"/>
        <v>172</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217</v>
      </c>
      <c r="BX424" s="39">
        <f t="shared" si="515"/>
        <v>21</v>
      </c>
      <c r="BY424" s="39">
        <f t="shared" si="516"/>
        <v>21</v>
      </c>
      <c r="BZ424" s="39">
        <f t="shared" si="517"/>
        <v>1</v>
      </c>
      <c r="CA424" s="39">
        <f t="shared" si="518"/>
        <v>5</v>
      </c>
      <c r="CB424" s="39">
        <f t="shared" si="519"/>
        <v>5</v>
      </c>
      <c r="CC424" s="39">
        <f t="shared" si="520"/>
        <v>2</v>
      </c>
      <c r="CD424" s="39">
        <f t="shared" si="521"/>
        <v>1</v>
      </c>
      <c r="CE424" s="39">
        <f t="shared" si="522"/>
        <v>0</v>
      </c>
      <c r="CF424" s="40">
        <f t="shared" si="321"/>
        <v>273</v>
      </c>
    </row>
    <row r="425" spans="2:84" x14ac:dyDescent="0.25">
      <c r="B425" s="25">
        <f t="shared" si="502"/>
        <v>0.64583333333333326</v>
      </c>
      <c r="C425" s="5">
        <f t="shared" ref="C425:K425" si="553">SUM(C53,C115,C177,C239,C301,C363)</f>
        <v>94</v>
      </c>
      <c r="D425" s="5">
        <f t="shared" si="553"/>
        <v>7</v>
      </c>
      <c r="E425" s="5">
        <f t="shared" si="553"/>
        <v>8</v>
      </c>
      <c r="F425" s="5">
        <f t="shared" si="553"/>
        <v>3</v>
      </c>
      <c r="G425" s="5">
        <f t="shared" si="553"/>
        <v>2</v>
      </c>
      <c r="H425" s="5">
        <f t="shared" si="553"/>
        <v>2</v>
      </c>
      <c r="I425" s="5">
        <f t="shared" si="553"/>
        <v>1</v>
      </c>
      <c r="J425" s="5">
        <f t="shared" si="553"/>
        <v>1</v>
      </c>
      <c r="K425" s="5">
        <f t="shared" si="553"/>
        <v>0</v>
      </c>
      <c r="L425" s="11">
        <f t="shared" si="289"/>
        <v>118</v>
      </c>
      <c r="N425" s="25">
        <f t="shared" si="504"/>
        <v>0.64583333333333326</v>
      </c>
      <c r="O425" s="5">
        <f t="shared" ref="O425:W425" si="554">SUM(O53,O115,O177,O239,O301,O363)</f>
        <v>0</v>
      </c>
      <c r="P425" s="5">
        <f t="shared" si="554"/>
        <v>0</v>
      </c>
      <c r="Q425" s="5">
        <f t="shared" si="554"/>
        <v>0</v>
      </c>
      <c r="R425" s="5">
        <f t="shared" si="554"/>
        <v>0</v>
      </c>
      <c r="S425" s="5">
        <f t="shared" si="554"/>
        <v>0</v>
      </c>
      <c r="T425" s="5">
        <f t="shared" si="554"/>
        <v>0</v>
      </c>
      <c r="U425" s="5">
        <f t="shared" si="554"/>
        <v>0</v>
      </c>
      <c r="V425" s="5">
        <f t="shared" si="554"/>
        <v>1</v>
      </c>
      <c r="W425" s="5">
        <f t="shared" si="554"/>
        <v>0</v>
      </c>
      <c r="X425" s="11">
        <f t="shared" si="292"/>
        <v>1</v>
      </c>
      <c r="Z425" s="25">
        <f t="shared" si="506"/>
        <v>0.64583333333333326</v>
      </c>
      <c r="AA425" s="5">
        <f t="shared" ref="AA425:AI425" si="555">SUM(AA53,AA115,AA177,AA239,AA301,AA363)</f>
        <v>168</v>
      </c>
      <c r="AB425" s="5">
        <f t="shared" si="555"/>
        <v>10</v>
      </c>
      <c r="AC425" s="5">
        <f t="shared" si="555"/>
        <v>13</v>
      </c>
      <c r="AD425" s="5">
        <f t="shared" si="555"/>
        <v>3</v>
      </c>
      <c r="AE425" s="5">
        <f t="shared" si="555"/>
        <v>3</v>
      </c>
      <c r="AF425" s="5">
        <f t="shared" si="555"/>
        <v>2</v>
      </c>
      <c r="AG425" s="5">
        <f t="shared" si="555"/>
        <v>1</v>
      </c>
      <c r="AH425" s="5">
        <f t="shared" si="555"/>
        <v>1</v>
      </c>
      <c r="AI425" s="5">
        <f t="shared" si="555"/>
        <v>0</v>
      </c>
      <c r="AJ425" s="11">
        <f t="shared" si="295"/>
        <v>201</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262</v>
      </c>
      <c r="BX425" s="39">
        <f t="shared" si="515"/>
        <v>17</v>
      </c>
      <c r="BY425" s="39">
        <f t="shared" si="516"/>
        <v>21</v>
      </c>
      <c r="BZ425" s="39">
        <f t="shared" si="517"/>
        <v>6</v>
      </c>
      <c r="CA425" s="39">
        <f t="shared" si="518"/>
        <v>5</v>
      </c>
      <c r="CB425" s="39">
        <f t="shared" si="519"/>
        <v>4</v>
      </c>
      <c r="CC425" s="39">
        <f t="shared" si="520"/>
        <v>2</v>
      </c>
      <c r="CD425" s="39">
        <f t="shared" si="521"/>
        <v>3</v>
      </c>
      <c r="CE425" s="39">
        <f t="shared" si="522"/>
        <v>0</v>
      </c>
      <c r="CF425" s="40">
        <f t="shared" si="321"/>
        <v>320</v>
      </c>
    </row>
    <row r="426" spans="2:84" x14ac:dyDescent="0.25">
      <c r="B426" s="25">
        <f t="shared" si="502"/>
        <v>0.65624999999999989</v>
      </c>
      <c r="C426" s="5">
        <f t="shared" ref="C426:K426" si="559">SUM(C54,C116,C178,C240,C302,C364)</f>
        <v>89</v>
      </c>
      <c r="D426" s="5">
        <f t="shared" si="559"/>
        <v>8</v>
      </c>
      <c r="E426" s="5">
        <f t="shared" si="559"/>
        <v>16</v>
      </c>
      <c r="F426" s="5">
        <f t="shared" si="559"/>
        <v>0</v>
      </c>
      <c r="G426" s="5">
        <f t="shared" si="559"/>
        <v>0</v>
      </c>
      <c r="H426" s="5">
        <f t="shared" si="559"/>
        <v>1</v>
      </c>
      <c r="I426" s="5">
        <f t="shared" si="559"/>
        <v>1</v>
      </c>
      <c r="J426" s="5">
        <f t="shared" si="559"/>
        <v>0</v>
      </c>
      <c r="K426" s="5">
        <f t="shared" si="559"/>
        <v>0</v>
      </c>
      <c r="L426" s="11">
        <f t="shared" si="289"/>
        <v>115</v>
      </c>
      <c r="N426" s="25">
        <f t="shared" si="504"/>
        <v>0.65624999999999989</v>
      </c>
      <c r="O426" s="5">
        <f t="shared" ref="O426:W426" si="560">SUM(O54,O116,O178,O240,O302,O364)</f>
        <v>0</v>
      </c>
      <c r="P426" s="5">
        <f t="shared" si="560"/>
        <v>0</v>
      </c>
      <c r="Q426" s="5">
        <f t="shared" si="560"/>
        <v>0</v>
      </c>
      <c r="R426" s="5">
        <f t="shared" si="560"/>
        <v>0</v>
      </c>
      <c r="S426" s="5">
        <f t="shared" si="560"/>
        <v>0</v>
      </c>
      <c r="T426" s="5">
        <f t="shared" si="560"/>
        <v>0</v>
      </c>
      <c r="U426" s="5">
        <f t="shared" si="560"/>
        <v>0</v>
      </c>
      <c r="V426" s="5">
        <f t="shared" si="560"/>
        <v>0</v>
      </c>
      <c r="W426" s="5">
        <f t="shared" si="560"/>
        <v>0</v>
      </c>
      <c r="X426" s="11">
        <f t="shared" si="292"/>
        <v>0</v>
      </c>
      <c r="Z426" s="25">
        <f t="shared" si="506"/>
        <v>0.65624999999999989</v>
      </c>
      <c r="AA426" s="5">
        <f t="shared" ref="AA426:AI426" si="561">SUM(AA54,AA116,AA178,AA240,AA302,AA364)</f>
        <v>147</v>
      </c>
      <c r="AB426" s="5">
        <f t="shared" si="561"/>
        <v>10</v>
      </c>
      <c r="AC426" s="5">
        <f t="shared" si="561"/>
        <v>20</v>
      </c>
      <c r="AD426" s="5">
        <f t="shared" si="561"/>
        <v>4</v>
      </c>
      <c r="AE426" s="5">
        <f t="shared" si="561"/>
        <v>3</v>
      </c>
      <c r="AF426" s="5">
        <f t="shared" si="561"/>
        <v>0</v>
      </c>
      <c r="AG426" s="5">
        <f t="shared" si="561"/>
        <v>1</v>
      </c>
      <c r="AH426" s="5">
        <f t="shared" si="561"/>
        <v>1</v>
      </c>
      <c r="AI426" s="5">
        <f t="shared" si="561"/>
        <v>0</v>
      </c>
      <c r="AJ426" s="11">
        <f t="shared" si="295"/>
        <v>186</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236</v>
      </c>
      <c r="BX426" s="39">
        <f t="shared" si="515"/>
        <v>18</v>
      </c>
      <c r="BY426" s="39">
        <f t="shared" si="516"/>
        <v>36</v>
      </c>
      <c r="BZ426" s="39">
        <f t="shared" si="517"/>
        <v>4</v>
      </c>
      <c r="CA426" s="39">
        <f t="shared" si="518"/>
        <v>3</v>
      </c>
      <c r="CB426" s="39">
        <f t="shared" si="519"/>
        <v>1</v>
      </c>
      <c r="CC426" s="39">
        <f t="shared" si="520"/>
        <v>2</v>
      </c>
      <c r="CD426" s="39">
        <f t="shared" si="521"/>
        <v>1</v>
      </c>
      <c r="CE426" s="39">
        <f t="shared" si="522"/>
        <v>0</v>
      </c>
      <c r="CF426" s="40">
        <f t="shared" si="321"/>
        <v>301</v>
      </c>
    </row>
    <row r="427" spans="2:84" x14ac:dyDescent="0.25">
      <c r="B427" s="25">
        <f t="shared" si="502"/>
        <v>0.66666666666666652</v>
      </c>
      <c r="C427" s="5">
        <f t="shared" ref="C427:K427" si="565">SUM(C55,C117,C179,C241,C303,C365)</f>
        <v>90</v>
      </c>
      <c r="D427" s="5">
        <f t="shared" si="565"/>
        <v>5</v>
      </c>
      <c r="E427" s="5">
        <f t="shared" si="565"/>
        <v>15</v>
      </c>
      <c r="F427" s="5">
        <f t="shared" si="565"/>
        <v>1</v>
      </c>
      <c r="G427" s="5">
        <f t="shared" si="565"/>
        <v>3</v>
      </c>
      <c r="H427" s="5">
        <f t="shared" si="565"/>
        <v>2</v>
      </c>
      <c r="I427" s="5">
        <f t="shared" si="565"/>
        <v>3</v>
      </c>
      <c r="J427" s="5">
        <f t="shared" si="565"/>
        <v>2</v>
      </c>
      <c r="K427" s="5">
        <f t="shared" si="565"/>
        <v>0</v>
      </c>
      <c r="L427" s="11">
        <f t="shared" si="289"/>
        <v>121</v>
      </c>
      <c r="N427" s="25">
        <f t="shared" si="504"/>
        <v>0.66666666666666652</v>
      </c>
      <c r="O427" s="5">
        <f t="shared" ref="O427:W427" si="566">SUM(O55,O117,O179,O241,O303,O365)</f>
        <v>0</v>
      </c>
      <c r="P427" s="5">
        <f t="shared" si="566"/>
        <v>0</v>
      </c>
      <c r="Q427" s="5">
        <f t="shared" si="566"/>
        <v>0</v>
      </c>
      <c r="R427" s="5">
        <f t="shared" si="566"/>
        <v>0</v>
      </c>
      <c r="S427" s="5">
        <f t="shared" si="566"/>
        <v>0</v>
      </c>
      <c r="T427" s="5">
        <f t="shared" si="566"/>
        <v>0</v>
      </c>
      <c r="U427" s="5">
        <f t="shared" si="566"/>
        <v>0</v>
      </c>
      <c r="V427" s="5">
        <f t="shared" si="566"/>
        <v>0</v>
      </c>
      <c r="W427" s="5">
        <f t="shared" si="566"/>
        <v>0</v>
      </c>
      <c r="X427" s="11">
        <f t="shared" si="292"/>
        <v>0</v>
      </c>
      <c r="Z427" s="25">
        <f t="shared" si="506"/>
        <v>0.66666666666666652</v>
      </c>
      <c r="AA427" s="5">
        <f t="shared" ref="AA427:AI427" si="567">SUM(AA55,AA117,AA179,AA241,AA303,AA365)</f>
        <v>143</v>
      </c>
      <c r="AB427" s="5">
        <f t="shared" si="567"/>
        <v>9</v>
      </c>
      <c r="AC427" s="5">
        <f t="shared" si="567"/>
        <v>16</v>
      </c>
      <c r="AD427" s="5">
        <f t="shared" si="567"/>
        <v>3</v>
      </c>
      <c r="AE427" s="5">
        <f t="shared" si="567"/>
        <v>3</v>
      </c>
      <c r="AF427" s="5">
        <f t="shared" si="567"/>
        <v>1</v>
      </c>
      <c r="AG427" s="5">
        <f t="shared" si="567"/>
        <v>2</v>
      </c>
      <c r="AH427" s="5">
        <f t="shared" si="567"/>
        <v>3</v>
      </c>
      <c r="AI427" s="5">
        <f t="shared" si="567"/>
        <v>0</v>
      </c>
      <c r="AJ427" s="11">
        <f t="shared" si="295"/>
        <v>180</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233</v>
      </c>
      <c r="BX427" s="39">
        <f t="shared" si="515"/>
        <v>14</v>
      </c>
      <c r="BY427" s="39">
        <f t="shared" si="516"/>
        <v>31</v>
      </c>
      <c r="BZ427" s="39">
        <f t="shared" si="517"/>
        <v>4</v>
      </c>
      <c r="CA427" s="39">
        <f t="shared" si="518"/>
        <v>6</v>
      </c>
      <c r="CB427" s="39">
        <f t="shared" si="519"/>
        <v>3</v>
      </c>
      <c r="CC427" s="39">
        <f t="shared" si="520"/>
        <v>5</v>
      </c>
      <c r="CD427" s="39">
        <f t="shared" si="521"/>
        <v>5</v>
      </c>
      <c r="CE427" s="39">
        <f t="shared" si="522"/>
        <v>0</v>
      </c>
      <c r="CF427" s="40">
        <f t="shared" si="321"/>
        <v>301</v>
      </c>
    </row>
    <row r="428" spans="2:84" x14ac:dyDescent="0.25">
      <c r="B428" s="25">
        <f t="shared" si="502"/>
        <v>0.67708333333333315</v>
      </c>
      <c r="C428" s="5">
        <f t="shared" ref="C428:K428" si="571">SUM(C56,C118,C180,C242,C304,C366)</f>
        <v>97</v>
      </c>
      <c r="D428" s="5">
        <f t="shared" si="571"/>
        <v>4</v>
      </c>
      <c r="E428" s="5">
        <f t="shared" si="571"/>
        <v>14</v>
      </c>
      <c r="F428" s="5">
        <f t="shared" si="571"/>
        <v>3</v>
      </c>
      <c r="G428" s="5">
        <f t="shared" si="571"/>
        <v>0</v>
      </c>
      <c r="H428" s="5">
        <f t="shared" si="571"/>
        <v>3</v>
      </c>
      <c r="I428" s="5">
        <f t="shared" si="571"/>
        <v>0</v>
      </c>
      <c r="J428" s="5">
        <f t="shared" si="571"/>
        <v>0</v>
      </c>
      <c r="K428" s="5">
        <f t="shared" si="571"/>
        <v>0</v>
      </c>
      <c r="L428" s="11">
        <f t="shared" si="289"/>
        <v>121</v>
      </c>
      <c r="N428" s="25">
        <f t="shared" si="504"/>
        <v>0.67708333333333315</v>
      </c>
      <c r="O428" s="5">
        <f t="shared" ref="O428:W428" si="572">SUM(O56,O118,O180,O242,O304,O366)</f>
        <v>0</v>
      </c>
      <c r="P428" s="5">
        <f t="shared" si="572"/>
        <v>0</v>
      </c>
      <c r="Q428" s="5">
        <f t="shared" si="572"/>
        <v>0</v>
      </c>
      <c r="R428" s="5">
        <f t="shared" si="572"/>
        <v>0</v>
      </c>
      <c r="S428" s="5">
        <f t="shared" si="572"/>
        <v>0</v>
      </c>
      <c r="T428" s="5">
        <f t="shared" si="572"/>
        <v>0</v>
      </c>
      <c r="U428" s="5">
        <f t="shared" si="572"/>
        <v>0</v>
      </c>
      <c r="V428" s="5">
        <f t="shared" si="572"/>
        <v>0</v>
      </c>
      <c r="W428" s="5">
        <f t="shared" si="572"/>
        <v>0</v>
      </c>
      <c r="X428" s="11">
        <f t="shared" si="292"/>
        <v>0</v>
      </c>
      <c r="Z428" s="25">
        <f t="shared" si="506"/>
        <v>0.67708333333333315</v>
      </c>
      <c r="AA428" s="5">
        <f t="shared" ref="AA428:AI428" si="573">SUM(AA56,AA118,AA180,AA242,AA304,AA366)</f>
        <v>159</v>
      </c>
      <c r="AB428" s="5">
        <f t="shared" si="573"/>
        <v>9</v>
      </c>
      <c r="AC428" s="5">
        <f t="shared" si="573"/>
        <v>25</v>
      </c>
      <c r="AD428" s="5">
        <f t="shared" si="573"/>
        <v>3</v>
      </c>
      <c r="AE428" s="5">
        <f t="shared" si="573"/>
        <v>2</v>
      </c>
      <c r="AF428" s="5">
        <f t="shared" si="573"/>
        <v>2</v>
      </c>
      <c r="AG428" s="5">
        <f t="shared" si="573"/>
        <v>1</v>
      </c>
      <c r="AH428" s="5">
        <f t="shared" si="573"/>
        <v>3</v>
      </c>
      <c r="AI428" s="5">
        <f t="shared" si="573"/>
        <v>0</v>
      </c>
      <c r="AJ428" s="11">
        <f t="shared" si="295"/>
        <v>204</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256</v>
      </c>
      <c r="BX428" s="39">
        <f t="shared" si="515"/>
        <v>13</v>
      </c>
      <c r="BY428" s="39">
        <f t="shared" si="516"/>
        <v>39</v>
      </c>
      <c r="BZ428" s="39">
        <f t="shared" si="517"/>
        <v>6</v>
      </c>
      <c r="CA428" s="39">
        <f t="shared" si="518"/>
        <v>2</v>
      </c>
      <c r="CB428" s="39">
        <f t="shared" si="519"/>
        <v>5</v>
      </c>
      <c r="CC428" s="39">
        <f t="shared" si="520"/>
        <v>1</v>
      </c>
      <c r="CD428" s="39">
        <f t="shared" si="521"/>
        <v>3</v>
      </c>
      <c r="CE428" s="39">
        <f t="shared" si="522"/>
        <v>0</v>
      </c>
      <c r="CF428" s="40">
        <f t="shared" si="321"/>
        <v>325</v>
      </c>
    </row>
    <row r="429" spans="2:84" x14ac:dyDescent="0.25">
      <c r="B429" s="25">
        <f t="shared" si="502"/>
        <v>0.68749999999999978</v>
      </c>
      <c r="C429" s="5">
        <f t="shared" ref="C429:K429" si="577">SUM(C57,C119,C181,C243,C305,C367)</f>
        <v>90</v>
      </c>
      <c r="D429" s="5">
        <f t="shared" si="577"/>
        <v>7</v>
      </c>
      <c r="E429" s="5">
        <f t="shared" si="577"/>
        <v>11</v>
      </c>
      <c r="F429" s="5">
        <f t="shared" si="577"/>
        <v>2</v>
      </c>
      <c r="G429" s="5">
        <f t="shared" si="577"/>
        <v>1</v>
      </c>
      <c r="H429" s="5">
        <f t="shared" si="577"/>
        <v>0</v>
      </c>
      <c r="I429" s="5">
        <f t="shared" si="577"/>
        <v>1</v>
      </c>
      <c r="J429" s="5">
        <f t="shared" si="577"/>
        <v>1</v>
      </c>
      <c r="K429" s="5">
        <f t="shared" si="577"/>
        <v>0</v>
      </c>
      <c r="L429" s="11">
        <f t="shared" si="289"/>
        <v>113</v>
      </c>
      <c r="N429" s="25">
        <f t="shared" si="504"/>
        <v>0.68749999999999978</v>
      </c>
      <c r="O429" s="5">
        <f t="shared" ref="O429:W429" si="578">SUM(O57,O119,O181,O243,O305,O367)</f>
        <v>0</v>
      </c>
      <c r="P429" s="5">
        <f t="shared" si="578"/>
        <v>0</v>
      </c>
      <c r="Q429" s="5">
        <f t="shared" si="578"/>
        <v>0</v>
      </c>
      <c r="R429" s="5">
        <f t="shared" si="578"/>
        <v>0</v>
      </c>
      <c r="S429" s="5">
        <f t="shared" si="578"/>
        <v>0</v>
      </c>
      <c r="T429" s="5">
        <f t="shared" si="578"/>
        <v>0</v>
      </c>
      <c r="U429" s="5">
        <f t="shared" si="578"/>
        <v>0</v>
      </c>
      <c r="V429" s="5">
        <f t="shared" si="578"/>
        <v>0</v>
      </c>
      <c r="W429" s="5">
        <f t="shared" si="578"/>
        <v>1</v>
      </c>
      <c r="X429" s="11">
        <f t="shared" si="292"/>
        <v>1</v>
      </c>
      <c r="Z429" s="25">
        <f t="shared" si="506"/>
        <v>0.68749999999999978</v>
      </c>
      <c r="AA429" s="5">
        <f t="shared" ref="AA429:AI429" si="579">SUM(AA57,AA119,AA181,AA243,AA305,AA367)</f>
        <v>169</v>
      </c>
      <c r="AB429" s="5">
        <f t="shared" si="579"/>
        <v>8</v>
      </c>
      <c r="AC429" s="5">
        <f t="shared" si="579"/>
        <v>23</v>
      </c>
      <c r="AD429" s="5">
        <f t="shared" si="579"/>
        <v>1</v>
      </c>
      <c r="AE429" s="5">
        <f t="shared" si="579"/>
        <v>2</v>
      </c>
      <c r="AF429" s="5">
        <f t="shared" si="579"/>
        <v>4</v>
      </c>
      <c r="AG429" s="5">
        <f t="shared" si="579"/>
        <v>0</v>
      </c>
      <c r="AH429" s="5">
        <f t="shared" si="579"/>
        <v>3</v>
      </c>
      <c r="AI429" s="5">
        <f t="shared" si="579"/>
        <v>0</v>
      </c>
      <c r="AJ429" s="11">
        <f t="shared" si="295"/>
        <v>210</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259</v>
      </c>
      <c r="BX429" s="39">
        <f t="shared" si="515"/>
        <v>15</v>
      </c>
      <c r="BY429" s="39">
        <f t="shared" si="516"/>
        <v>34</v>
      </c>
      <c r="BZ429" s="39">
        <f t="shared" si="517"/>
        <v>3</v>
      </c>
      <c r="CA429" s="39">
        <f t="shared" si="518"/>
        <v>3</v>
      </c>
      <c r="CB429" s="39">
        <f t="shared" si="519"/>
        <v>4</v>
      </c>
      <c r="CC429" s="39">
        <f t="shared" si="520"/>
        <v>1</v>
      </c>
      <c r="CD429" s="39">
        <f t="shared" si="521"/>
        <v>4</v>
      </c>
      <c r="CE429" s="39">
        <f t="shared" si="522"/>
        <v>1</v>
      </c>
      <c r="CF429" s="40">
        <f t="shared" si="321"/>
        <v>324</v>
      </c>
    </row>
    <row r="430" spans="2:84" x14ac:dyDescent="0.25">
      <c r="B430" s="25">
        <f t="shared" si="502"/>
        <v>0.69791666666666641</v>
      </c>
      <c r="C430" s="5">
        <f t="shared" ref="C430:K430" si="583">SUM(C58,C120,C182,C244,C306,C368)</f>
        <v>75</v>
      </c>
      <c r="D430" s="5">
        <f t="shared" si="583"/>
        <v>10</v>
      </c>
      <c r="E430" s="5">
        <f t="shared" si="583"/>
        <v>6</v>
      </c>
      <c r="F430" s="5">
        <f t="shared" si="583"/>
        <v>1</v>
      </c>
      <c r="G430" s="5">
        <f t="shared" si="583"/>
        <v>2</v>
      </c>
      <c r="H430" s="5">
        <f t="shared" si="583"/>
        <v>2</v>
      </c>
      <c r="I430" s="5">
        <f t="shared" si="583"/>
        <v>0</v>
      </c>
      <c r="J430" s="5">
        <f t="shared" si="583"/>
        <v>0</v>
      </c>
      <c r="K430" s="5">
        <f t="shared" si="583"/>
        <v>0</v>
      </c>
      <c r="L430" s="11">
        <f t="shared" si="289"/>
        <v>96</v>
      </c>
      <c r="N430" s="25">
        <f t="shared" si="504"/>
        <v>0.69791666666666641</v>
      </c>
      <c r="O430" s="5">
        <f t="shared" ref="O430:W430" si="584">SUM(O58,O120,O182,O244,O306,O368)</f>
        <v>0</v>
      </c>
      <c r="P430" s="5">
        <f t="shared" si="584"/>
        <v>0</v>
      </c>
      <c r="Q430" s="5">
        <f t="shared" si="584"/>
        <v>0</v>
      </c>
      <c r="R430" s="5">
        <f t="shared" si="584"/>
        <v>0</v>
      </c>
      <c r="S430" s="5">
        <f t="shared" si="584"/>
        <v>0</v>
      </c>
      <c r="T430" s="5">
        <f t="shared" si="584"/>
        <v>0</v>
      </c>
      <c r="U430" s="5">
        <f t="shared" si="584"/>
        <v>0</v>
      </c>
      <c r="V430" s="5">
        <f t="shared" si="584"/>
        <v>0</v>
      </c>
      <c r="W430" s="5">
        <f t="shared" si="584"/>
        <v>1</v>
      </c>
      <c r="X430" s="11">
        <f t="shared" si="292"/>
        <v>1</v>
      </c>
      <c r="Z430" s="25">
        <f t="shared" si="506"/>
        <v>0.69791666666666641</v>
      </c>
      <c r="AA430" s="5">
        <f t="shared" ref="AA430:AI430" si="585">SUM(AA58,AA120,AA182,AA244,AA306,AA368)</f>
        <v>185</v>
      </c>
      <c r="AB430" s="5">
        <f t="shared" si="585"/>
        <v>19</v>
      </c>
      <c r="AC430" s="5">
        <f t="shared" si="585"/>
        <v>22</v>
      </c>
      <c r="AD430" s="5">
        <f t="shared" si="585"/>
        <v>2</v>
      </c>
      <c r="AE430" s="5">
        <f t="shared" si="585"/>
        <v>1</v>
      </c>
      <c r="AF430" s="5">
        <f t="shared" si="585"/>
        <v>4</v>
      </c>
      <c r="AG430" s="5">
        <f t="shared" si="585"/>
        <v>3</v>
      </c>
      <c r="AH430" s="5">
        <f t="shared" si="585"/>
        <v>1</v>
      </c>
      <c r="AI430" s="5">
        <f t="shared" si="585"/>
        <v>0</v>
      </c>
      <c r="AJ430" s="11">
        <f t="shared" si="295"/>
        <v>237</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260</v>
      </c>
      <c r="BX430" s="39">
        <f t="shared" si="515"/>
        <v>29</v>
      </c>
      <c r="BY430" s="39">
        <f t="shared" si="516"/>
        <v>28</v>
      </c>
      <c r="BZ430" s="39">
        <f t="shared" si="517"/>
        <v>3</v>
      </c>
      <c r="CA430" s="39">
        <f t="shared" si="518"/>
        <v>3</v>
      </c>
      <c r="CB430" s="39">
        <f t="shared" si="519"/>
        <v>6</v>
      </c>
      <c r="CC430" s="39">
        <f t="shared" si="520"/>
        <v>3</v>
      </c>
      <c r="CD430" s="39">
        <f t="shared" si="521"/>
        <v>1</v>
      </c>
      <c r="CE430" s="39">
        <f t="shared" si="522"/>
        <v>1</v>
      </c>
      <c r="CF430" s="40">
        <f t="shared" si="321"/>
        <v>334</v>
      </c>
    </row>
    <row r="431" spans="2:84" x14ac:dyDescent="0.25">
      <c r="B431" s="25">
        <f t="shared" si="502"/>
        <v>0.70833333333333304</v>
      </c>
      <c r="C431" s="5">
        <f t="shared" ref="C431:K431" si="589">SUM(C59,C121,C183,C245,C307,C369)</f>
        <v>93</v>
      </c>
      <c r="D431" s="5">
        <f t="shared" si="589"/>
        <v>5</v>
      </c>
      <c r="E431" s="5">
        <f t="shared" si="589"/>
        <v>9</v>
      </c>
      <c r="F431" s="5">
        <f t="shared" si="589"/>
        <v>1</v>
      </c>
      <c r="G431" s="5">
        <f t="shared" si="589"/>
        <v>0</v>
      </c>
      <c r="H431" s="5">
        <f t="shared" si="589"/>
        <v>0</v>
      </c>
      <c r="I431" s="5">
        <f t="shared" si="589"/>
        <v>1</v>
      </c>
      <c r="J431" s="5">
        <f t="shared" si="589"/>
        <v>1</v>
      </c>
      <c r="K431" s="5">
        <f t="shared" si="589"/>
        <v>0</v>
      </c>
      <c r="L431" s="11">
        <f t="shared" si="289"/>
        <v>110</v>
      </c>
      <c r="N431" s="25">
        <f t="shared" si="504"/>
        <v>0.70833333333333304</v>
      </c>
      <c r="O431" s="5">
        <f t="shared" ref="O431:W431" si="590">SUM(O59,O121,O183,O245,O307,O369)</f>
        <v>0</v>
      </c>
      <c r="P431" s="5">
        <f t="shared" si="590"/>
        <v>0</v>
      </c>
      <c r="Q431" s="5">
        <f t="shared" si="590"/>
        <v>0</v>
      </c>
      <c r="R431" s="5">
        <f t="shared" si="590"/>
        <v>0</v>
      </c>
      <c r="S431" s="5">
        <f t="shared" si="590"/>
        <v>0</v>
      </c>
      <c r="T431" s="5">
        <f t="shared" si="590"/>
        <v>0</v>
      </c>
      <c r="U431" s="5">
        <f t="shared" si="590"/>
        <v>0</v>
      </c>
      <c r="V431" s="5">
        <f t="shared" si="590"/>
        <v>0</v>
      </c>
      <c r="W431" s="5">
        <f t="shared" si="590"/>
        <v>0</v>
      </c>
      <c r="X431" s="11">
        <f t="shared" si="292"/>
        <v>0</v>
      </c>
      <c r="Z431" s="25">
        <f t="shared" si="506"/>
        <v>0.70833333333333304</v>
      </c>
      <c r="AA431" s="5">
        <f t="shared" ref="AA431:AI431" si="591">SUM(AA59,AA121,AA183,AA245,AA307,AA369)</f>
        <v>151</v>
      </c>
      <c r="AB431" s="5">
        <f t="shared" si="591"/>
        <v>10</v>
      </c>
      <c r="AC431" s="5">
        <f t="shared" si="591"/>
        <v>22</v>
      </c>
      <c r="AD431" s="5">
        <f t="shared" si="591"/>
        <v>2</v>
      </c>
      <c r="AE431" s="5">
        <f t="shared" si="591"/>
        <v>1</v>
      </c>
      <c r="AF431" s="5">
        <f t="shared" si="591"/>
        <v>1</v>
      </c>
      <c r="AG431" s="5">
        <f t="shared" si="591"/>
        <v>1</v>
      </c>
      <c r="AH431" s="5">
        <f t="shared" si="591"/>
        <v>1</v>
      </c>
      <c r="AI431" s="5">
        <f t="shared" si="591"/>
        <v>0</v>
      </c>
      <c r="AJ431" s="11">
        <f t="shared" si="295"/>
        <v>189</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244</v>
      </c>
      <c r="BX431" s="39">
        <f t="shared" si="515"/>
        <v>15</v>
      </c>
      <c r="BY431" s="39">
        <f t="shared" si="516"/>
        <v>31</v>
      </c>
      <c r="BZ431" s="39">
        <f t="shared" si="517"/>
        <v>3</v>
      </c>
      <c r="CA431" s="39">
        <f t="shared" si="518"/>
        <v>1</v>
      </c>
      <c r="CB431" s="39">
        <f t="shared" si="519"/>
        <v>1</v>
      </c>
      <c r="CC431" s="39">
        <f t="shared" si="520"/>
        <v>2</v>
      </c>
      <c r="CD431" s="39">
        <f t="shared" si="521"/>
        <v>2</v>
      </c>
      <c r="CE431" s="39">
        <f t="shared" si="522"/>
        <v>0</v>
      </c>
      <c r="CF431" s="40">
        <f t="shared" si="321"/>
        <v>299</v>
      </c>
    </row>
    <row r="432" spans="2:84" x14ac:dyDescent="0.25">
      <c r="B432" s="25">
        <f t="shared" si="502"/>
        <v>0.71874999999999967</v>
      </c>
      <c r="C432" s="5">
        <f t="shared" ref="C432:K432" si="595">SUM(C60,C122,C184,C246,C308,C370)</f>
        <v>93</v>
      </c>
      <c r="D432" s="5">
        <f t="shared" si="595"/>
        <v>5</v>
      </c>
      <c r="E432" s="5">
        <f t="shared" si="595"/>
        <v>5</v>
      </c>
      <c r="F432" s="5">
        <f t="shared" si="595"/>
        <v>1</v>
      </c>
      <c r="G432" s="5">
        <f t="shared" si="595"/>
        <v>0</v>
      </c>
      <c r="H432" s="5">
        <f t="shared" si="595"/>
        <v>1</v>
      </c>
      <c r="I432" s="5">
        <f t="shared" si="595"/>
        <v>2</v>
      </c>
      <c r="J432" s="5">
        <f t="shared" si="595"/>
        <v>2</v>
      </c>
      <c r="K432" s="5">
        <f t="shared" si="595"/>
        <v>0</v>
      </c>
      <c r="L432" s="11">
        <f t="shared" si="289"/>
        <v>109</v>
      </c>
      <c r="N432" s="25">
        <f t="shared" si="504"/>
        <v>0.71874999999999967</v>
      </c>
      <c r="O432" s="5">
        <f t="shared" ref="O432:W432" si="596">SUM(O60,O122,O184,O246,O308,O370)</f>
        <v>0</v>
      </c>
      <c r="P432" s="5">
        <f t="shared" si="596"/>
        <v>0</v>
      </c>
      <c r="Q432" s="5">
        <f t="shared" si="596"/>
        <v>0</v>
      </c>
      <c r="R432" s="5">
        <f t="shared" si="596"/>
        <v>0</v>
      </c>
      <c r="S432" s="5">
        <f t="shared" si="596"/>
        <v>0</v>
      </c>
      <c r="T432" s="5">
        <f t="shared" si="596"/>
        <v>0</v>
      </c>
      <c r="U432" s="5">
        <f t="shared" si="596"/>
        <v>0</v>
      </c>
      <c r="V432" s="5">
        <f t="shared" si="596"/>
        <v>0</v>
      </c>
      <c r="W432" s="5">
        <f t="shared" si="596"/>
        <v>0</v>
      </c>
      <c r="X432" s="11">
        <f t="shared" si="292"/>
        <v>0</v>
      </c>
      <c r="Z432" s="25">
        <f t="shared" si="506"/>
        <v>0.71874999999999967</v>
      </c>
      <c r="AA432" s="5">
        <f t="shared" ref="AA432:AI432" si="597">SUM(AA60,AA122,AA184,AA246,AA308,AA370)</f>
        <v>184</v>
      </c>
      <c r="AB432" s="5">
        <f t="shared" si="597"/>
        <v>15</v>
      </c>
      <c r="AC432" s="5">
        <f t="shared" si="597"/>
        <v>29</v>
      </c>
      <c r="AD432" s="5">
        <f t="shared" si="597"/>
        <v>0</v>
      </c>
      <c r="AE432" s="5">
        <f t="shared" si="597"/>
        <v>1</v>
      </c>
      <c r="AF432" s="5">
        <f t="shared" si="597"/>
        <v>0</v>
      </c>
      <c r="AG432" s="5">
        <f t="shared" si="597"/>
        <v>1</v>
      </c>
      <c r="AH432" s="5">
        <f t="shared" si="597"/>
        <v>2</v>
      </c>
      <c r="AI432" s="5">
        <f t="shared" si="597"/>
        <v>0</v>
      </c>
      <c r="AJ432" s="11">
        <f t="shared" si="295"/>
        <v>232</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277</v>
      </c>
      <c r="BX432" s="39">
        <f t="shared" si="515"/>
        <v>20</v>
      </c>
      <c r="BY432" s="39">
        <f t="shared" si="516"/>
        <v>34</v>
      </c>
      <c r="BZ432" s="39">
        <f t="shared" si="517"/>
        <v>1</v>
      </c>
      <c r="CA432" s="39">
        <f t="shared" si="518"/>
        <v>1</v>
      </c>
      <c r="CB432" s="39">
        <f t="shared" si="519"/>
        <v>1</v>
      </c>
      <c r="CC432" s="39">
        <f t="shared" si="520"/>
        <v>3</v>
      </c>
      <c r="CD432" s="39">
        <f t="shared" si="521"/>
        <v>4</v>
      </c>
      <c r="CE432" s="39">
        <f t="shared" si="522"/>
        <v>0</v>
      </c>
      <c r="CF432" s="40">
        <f t="shared" si="321"/>
        <v>341</v>
      </c>
    </row>
    <row r="433" spans="2:84" x14ac:dyDescent="0.25">
      <c r="B433" s="25">
        <f t="shared" si="502"/>
        <v>0.7291666666666663</v>
      </c>
      <c r="C433" s="5">
        <f t="shared" ref="C433:K433" si="601">SUM(C61,C123,C185,C247,C309,C371)</f>
        <v>80</v>
      </c>
      <c r="D433" s="5">
        <f t="shared" si="601"/>
        <v>7</v>
      </c>
      <c r="E433" s="5">
        <f t="shared" si="601"/>
        <v>8</v>
      </c>
      <c r="F433" s="5">
        <f t="shared" si="601"/>
        <v>1</v>
      </c>
      <c r="G433" s="5">
        <f t="shared" si="601"/>
        <v>0</v>
      </c>
      <c r="H433" s="5">
        <f t="shared" si="601"/>
        <v>0</v>
      </c>
      <c r="I433" s="5">
        <f t="shared" si="601"/>
        <v>1</v>
      </c>
      <c r="J433" s="5">
        <f t="shared" si="601"/>
        <v>2</v>
      </c>
      <c r="K433" s="5">
        <f t="shared" si="601"/>
        <v>0</v>
      </c>
      <c r="L433" s="11">
        <f t="shared" si="289"/>
        <v>99</v>
      </c>
      <c r="N433" s="25">
        <f t="shared" si="504"/>
        <v>0.7291666666666663</v>
      </c>
      <c r="O433" s="5">
        <f t="shared" ref="O433:W433" si="602">SUM(O61,O123,O185,O247,O309,O371)</f>
        <v>0</v>
      </c>
      <c r="P433" s="5">
        <f t="shared" si="602"/>
        <v>0</v>
      </c>
      <c r="Q433" s="5">
        <f t="shared" si="602"/>
        <v>0</v>
      </c>
      <c r="R433" s="5">
        <f t="shared" si="602"/>
        <v>0</v>
      </c>
      <c r="S433" s="5">
        <f t="shared" si="602"/>
        <v>0</v>
      </c>
      <c r="T433" s="5">
        <f t="shared" si="602"/>
        <v>0</v>
      </c>
      <c r="U433" s="5">
        <f t="shared" si="602"/>
        <v>0</v>
      </c>
      <c r="V433" s="5">
        <f t="shared" si="602"/>
        <v>1</v>
      </c>
      <c r="W433" s="5">
        <f t="shared" si="602"/>
        <v>0</v>
      </c>
      <c r="X433" s="11">
        <f t="shared" si="292"/>
        <v>1</v>
      </c>
      <c r="Z433" s="25">
        <f t="shared" si="506"/>
        <v>0.7291666666666663</v>
      </c>
      <c r="AA433" s="5">
        <f t="shared" ref="AA433:AI433" si="603">SUM(AA61,AA123,AA185,AA247,AA309,AA371)</f>
        <v>183</v>
      </c>
      <c r="AB433" s="5">
        <f t="shared" si="603"/>
        <v>9</v>
      </c>
      <c r="AC433" s="5">
        <f t="shared" si="603"/>
        <v>20</v>
      </c>
      <c r="AD433" s="5">
        <f t="shared" si="603"/>
        <v>3</v>
      </c>
      <c r="AE433" s="5">
        <f t="shared" si="603"/>
        <v>1</v>
      </c>
      <c r="AF433" s="5">
        <f t="shared" si="603"/>
        <v>0</v>
      </c>
      <c r="AG433" s="5">
        <f t="shared" si="603"/>
        <v>0</v>
      </c>
      <c r="AH433" s="5">
        <f t="shared" si="603"/>
        <v>2</v>
      </c>
      <c r="AI433" s="5">
        <f t="shared" si="603"/>
        <v>0</v>
      </c>
      <c r="AJ433" s="11">
        <f t="shared" si="295"/>
        <v>218</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263</v>
      </c>
      <c r="BX433" s="39">
        <f t="shared" si="515"/>
        <v>16</v>
      </c>
      <c r="BY433" s="39">
        <f t="shared" si="516"/>
        <v>28</v>
      </c>
      <c r="BZ433" s="39">
        <f t="shared" si="517"/>
        <v>4</v>
      </c>
      <c r="CA433" s="39">
        <f t="shared" si="518"/>
        <v>1</v>
      </c>
      <c r="CB433" s="39">
        <f t="shared" si="519"/>
        <v>0</v>
      </c>
      <c r="CC433" s="39">
        <f t="shared" si="520"/>
        <v>1</v>
      </c>
      <c r="CD433" s="39">
        <f t="shared" si="521"/>
        <v>5</v>
      </c>
      <c r="CE433" s="39">
        <f t="shared" si="522"/>
        <v>0</v>
      </c>
      <c r="CF433" s="40">
        <f t="shared" si="321"/>
        <v>318</v>
      </c>
    </row>
    <row r="434" spans="2:84" x14ac:dyDescent="0.25">
      <c r="B434" s="25">
        <f t="shared" si="502"/>
        <v>0.73958333333333293</v>
      </c>
      <c r="C434" s="5">
        <f t="shared" ref="C434:K434" si="607">SUM(C62,C124,C186,C248,C310,C372)</f>
        <v>82</v>
      </c>
      <c r="D434" s="5">
        <f t="shared" si="607"/>
        <v>1</v>
      </c>
      <c r="E434" s="5">
        <f t="shared" si="607"/>
        <v>6</v>
      </c>
      <c r="F434" s="5">
        <f t="shared" si="607"/>
        <v>0</v>
      </c>
      <c r="G434" s="5">
        <f t="shared" si="607"/>
        <v>0</v>
      </c>
      <c r="H434" s="5">
        <f t="shared" si="607"/>
        <v>0</v>
      </c>
      <c r="I434" s="5">
        <f t="shared" si="607"/>
        <v>2</v>
      </c>
      <c r="J434" s="5">
        <f t="shared" si="607"/>
        <v>2</v>
      </c>
      <c r="K434" s="5">
        <f t="shared" si="607"/>
        <v>1</v>
      </c>
      <c r="L434" s="11">
        <f t="shared" si="289"/>
        <v>94</v>
      </c>
      <c r="N434" s="25">
        <f t="shared" si="504"/>
        <v>0.73958333333333293</v>
      </c>
      <c r="O434" s="5">
        <f t="shared" ref="O434:W434" si="608">SUM(O62,O124,O186,O248,O310,O372)</f>
        <v>0</v>
      </c>
      <c r="P434" s="5">
        <f t="shared" si="608"/>
        <v>0</v>
      </c>
      <c r="Q434" s="5">
        <f t="shared" si="608"/>
        <v>0</v>
      </c>
      <c r="R434" s="5">
        <f t="shared" si="608"/>
        <v>0</v>
      </c>
      <c r="S434" s="5">
        <f t="shared" si="608"/>
        <v>0</v>
      </c>
      <c r="T434" s="5">
        <f t="shared" si="608"/>
        <v>0</v>
      </c>
      <c r="U434" s="5">
        <f t="shared" si="608"/>
        <v>0</v>
      </c>
      <c r="V434" s="5">
        <f t="shared" si="608"/>
        <v>0</v>
      </c>
      <c r="W434" s="5">
        <f t="shared" si="608"/>
        <v>0</v>
      </c>
      <c r="X434" s="11">
        <f t="shared" si="292"/>
        <v>0</v>
      </c>
      <c r="Z434" s="25">
        <f t="shared" si="506"/>
        <v>0.73958333333333293</v>
      </c>
      <c r="AA434" s="5">
        <f t="shared" ref="AA434:AI434" si="609">SUM(AA62,AA124,AA186,AA248,AA310,AA372)</f>
        <v>161</v>
      </c>
      <c r="AB434" s="5">
        <f t="shared" si="609"/>
        <v>4</v>
      </c>
      <c r="AC434" s="5">
        <f t="shared" si="609"/>
        <v>21</v>
      </c>
      <c r="AD434" s="5">
        <f t="shared" si="609"/>
        <v>0</v>
      </c>
      <c r="AE434" s="5">
        <f t="shared" si="609"/>
        <v>1</v>
      </c>
      <c r="AF434" s="5">
        <f t="shared" si="609"/>
        <v>1</v>
      </c>
      <c r="AG434" s="5">
        <f t="shared" si="609"/>
        <v>1</v>
      </c>
      <c r="AH434" s="5">
        <f t="shared" si="609"/>
        <v>3</v>
      </c>
      <c r="AI434" s="5">
        <f t="shared" si="609"/>
        <v>0</v>
      </c>
      <c r="AJ434" s="11">
        <f t="shared" si="295"/>
        <v>192</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243</v>
      </c>
      <c r="BX434" s="39">
        <f t="shared" si="515"/>
        <v>5</v>
      </c>
      <c r="BY434" s="39">
        <f t="shared" si="516"/>
        <v>27</v>
      </c>
      <c r="BZ434" s="39">
        <f t="shared" si="517"/>
        <v>0</v>
      </c>
      <c r="CA434" s="39">
        <f t="shared" si="518"/>
        <v>1</v>
      </c>
      <c r="CB434" s="39">
        <f t="shared" si="519"/>
        <v>1</v>
      </c>
      <c r="CC434" s="39">
        <f t="shared" si="520"/>
        <v>3</v>
      </c>
      <c r="CD434" s="39">
        <f t="shared" si="521"/>
        <v>5</v>
      </c>
      <c r="CE434" s="39">
        <f t="shared" si="522"/>
        <v>1</v>
      </c>
      <c r="CF434" s="40">
        <f t="shared" si="321"/>
        <v>286</v>
      </c>
    </row>
    <row r="435" spans="2:84" x14ac:dyDescent="0.25">
      <c r="B435" s="25">
        <f t="shared" si="502"/>
        <v>0.74999999999999956</v>
      </c>
      <c r="C435" s="5">
        <f t="shared" ref="C435:K435" si="613">SUM(C63,C125,C187,C249,C311,C373)</f>
        <v>75</v>
      </c>
      <c r="D435" s="5">
        <f t="shared" si="613"/>
        <v>3</v>
      </c>
      <c r="E435" s="5">
        <f t="shared" si="613"/>
        <v>5</v>
      </c>
      <c r="F435" s="5">
        <f t="shared" si="613"/>
        <v>0</v>
      </c>
      <c r="G435" s="5">
        <f t="shared" si="613"/>
        <v>0</v>
      </c>
      <c r="H435" s="5">
        <f t="shared" si="613"/>
        <v>0</v>
      </c>
      <c r="I435" s="5">
        <f t="shared" si="613"/>
        <v>1</v>
      </c>
      <c r="J435" s="5">
        <f t="shared" si="613"/>
        <v>2</v>
      </c>
      <c r="K435" s="5">
        <f t="shared" si="613"/>
        <v>0</v>
      </c>
      <c r="L435" s="11">
        <f t="shared" si="289"/>
        <v>86</v>
      </c>
      <c r="N435" s="25">
        <f t="shared" si="504"/>
        <v>0.74999999999999956</v>
      </c>
      <c r="O435" s="5">
        <f t="shared" ref="O435:W435" si="614">SUM(O63,O125,O187,O249,O311,O373)</f>
        <v>0</v>
      </c>
      <c r="P435" s="5">
        <f t="shared" si="614"/>
        <v>0</v>
      </c>
      <c r="Q435" s="5">
        <f t="shared" si="614"/>
        <v>0</v>
      </c>
      <c r="R435" s="5">
        <f t="shared" si="614"/>
        <v>0</v>
      </c>
      <c r="S435" s="5">
        <f t="shared" si="614"/>
        <v>0</v>
      </c>
      <c r="T435" s="5">
        <f t="shared" si="614"/>
        <v>0</v>
      </c>
      <c r="U435" s="5">
        <f t="shared" si="614"/>
        <v>0</v>
      </c>
      <c r="V435" s="5">
        <f t="shared" si="614"/>
        <v>0</v>
      </c>
      <c r="W435" s="5">
        <f t="shared" si="614"/>
        <v>0</v>
      </c>
      <c r="X435" s="11">
        <f t="shared" si="292"/>
        <v>0</v>
      </c>
      <c r="Z435" s="25">
        <f t="shared" si="506"/>
        <v>0.74999999999999956</v>
      </c>
      <c r="AA435" s="5">
        <f t="shared" ref="AA435:AI435" si="615">SUM(AA63,AA125,AA187,AA249,AA311,AA373)</f>
        <v>148</v>
      </c>
      <c r="AB435" s="5">
        <f t="shared" si="615"/>
        <v>9</v>
      </c>
      <c r="AC435" s="5">
        <f t="shared" si="615"/>
        <v>16</v>
      </c>
      <c r="AD435" s="5">
        <f t="shared" si="615"/>
        <v>0</v>
      </c>
      <c r="AE435" s="5">
        <f t="shared" si="615"/>
        <v>1</v>
      </c>
      <c r="AF435" s="5">
        <f t="shared" si="615"/>
        <v>0</v>
      </c>
      <c r="AG435" s="5">
        <f t="shared" si="615"/>
        <v>1</v>
      </c>
      <c r="AH435" s="5">
        <f t="shared" si="615"/>
        <v>0</v>
      </c>
      <c r="AI435" s="5">
        <f t="shared" si="615"/>
        <v>0</v>
      </c>
      <c r="AJ435" s="11">
        <f t="shared" si="295"/>
        <v>175</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223</v>
      </c>
      <c r="BX435" s="39">
        <f t="shared" si="515"/>
        <v>12</v>
      </c>
      <c r="BY435" s="39">
        <f t="shared" si="516"/>
        <v>21</v>
      </c>
      <c r="BZ435" s="39">
        <f t="shared" si="517"/>
        <v>0</v>
      </c>
      <c r="CA435" s="39">
        <f t="shared" si="518"/>
        <v>1</v>
      </c>
      <c r="CB435" s="39">
        <f t="shared" si="519"/>
        <v>0</v>
      </c>
      <c r="CC435" s="39">
        <f t="shared" si="520"/>
        <v>2</v>
      </c>
      <c r="CD435" s="39">
        <f t="shared" si="521"/>
        <v>2</v>
      </c>
      <c r="CE435" s="39">
        <f t="shared" si="522"/>
        <v>0</v>
      </c>
      <c r="CF435" s="40">
        <f t="shared" si="321"/>
        <v>261</v>
      </c>
    </row>
    <row r="436" spans="2:84" x14ac:dyDescent="0.25">
      <c r="B436" s="25">
        <f t="shared" si="502"/>
        <v>0.76041666666666619</v>
      </c>
      <c r="C436" s="5">
        <f t="shared" ref="C436:K436" si="619">SUM(C64,C126,C188,C250,C312,C374)</f>
        <v>79</v>
      </c>
      <c r="D436" s="5">
        <f t="shared" si="619"/>
        <v>4</v>
      </c>
      <c r="E436" s="5">
        <f t="shared" si="619"/>
        <v>2</v>
      </c>
      <c r="F436" s="5">
        <f t="shared" si="619"/>
        <v>1</v>
      </c>
      <c r="G436" s="5">
        <f t="shared" si="619"/>
        <v>0</v>
      </c>
      <c r="H436" s="5">
        <f t="shared" si="619"/>
        <v>0</v>
      </c>
      <c r="I436" s="5">
        <f t="shared" si="619"/>
        <v>0</v>
      </c>
      <c r="J436" s="5">
        <f t="shared" si="619"/>
        <v>3</v>
      </c>
      <c r="K436" s="5">
        <f t="shared" si="619"/>
        <v>0</v>
      </c>
      <c r="L436" s="11">
        <f t="shared" si="289"/>
        <v>89</v>
      </c>
      <c r="N436" s="25">
        <f t="shared" si="504"/>
        <v>0.76041666666666619</v>
      </c>
      <c r="O436" s="5">
        <f t="shared" ref="O436:W436" si="620">SUM(O64,O126,O188,O250,O312,O374)</f>
        <v>0</v>
      </c>
      <c r="P436" s="5">
        <f t="shared" si="620"/>
        <v>1</v>
      </c>
      <c r="Q436" s="5">
        <f t="shared" si="620"/>
        <v>0</v>
      </c>
      <c r="R436" s="5">
        <f t="shared" si="620"/>
        <v>0</v>
      </c>
      <c r="S436" s="5">
        <f t="shared" si="620"/>
        <v>0</v>
      </c>
      <c r="T436" s="5">
        <f t="shared" si="620"/>
        <v>0</v>
      </c>
      <c r="U436" s="5">
        <f t="shared" si="620"/>
        <v>0</v>
      </c>
      <c r="V436" s="5">
        <f t="shared" si="620"/>
        <v>0</v>
      </c>
      <c r="W436" s="5">
        <f t="shared" si="620"/>
        <v>0</v>
      </c>
      <c r="X436" s="11">
        <f t="shared" si="292"/>
        <v>1</v>
      </c>
      <c r="Z436" s="25">
        <f t="shared" si="506"/>
        <v>0.76041666666666619</v>
      </c>
      <c r="AA436" s="5">
        <f t="shared" ref="AA436:AI436" si="621">SUM(AA64,AA126,AA188,AA250,AA312,AA374)</f>
        <v>143</v>
      </c>
      <c r="AB436" s="5">
        <f t="shared" si="621"/>
        <v>4</v>
      </c>
      <c r="AC436" s="5">
        <f t="shared" si="621"/>
        <v>10</v>
      </c>
      <c r="AD436" s="5">
        <f t="shared" si="621"/>
        <v>0</v>
      </c>
      <c r="AE436" s="5">
        <f t="shared" si="621"/>
        <v>0</v>
      </c>
      <c r="AF436" s="5">
        <f t="shared" si="621"/>
        <v>0</v>
      </c>
      <c r="AG436" s="5">
        <f t="shared" si="621"/>
        <v>1</v>
      </c>
      <c r="AH436" s="5">
        <f t="shared" si="621"/>
        <v>0</v>
      </c>
      <c r="AI436" s="5">
        <f t="shared" si="621"/>
        <v>0</v>
      </c>
      <c r="AJ436" s="11">
        <f t="shared" si="295"/>
        <v>158</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222</v>
      </c>
      <c r="BX436" s="39">
        <f t="shared" si="515"/>
        <v>9</v>
      </c>
      <c r="BY436" s="39">
        <f t="shared" si="516"/>
        <v>12</v>
      </c>
      <c r="BZ436" s="39">
        <f t="shared" si="517"/>
        <v>1</v>
      </c>
      <c r="CA436" s="39">
        <f t="shared" si="518"/>
        <v>0</v>
      </c>
      <c r="CB436" s="39">
        <f t="shared" si="519"/>
        <v>0</v>
      </c>
      <c r="CC436" s="39">
        <f t="shared" si="520"/>
        <v>1</v>
      </c>
      <c r="CD436" s="39">
        <f t="shared" si="521"/>
        <v>3</v>
      </c>
      <c r="CE436" s="39">
        <f t="shared" si="522"/>
        <v>0</v>
      </c>
      <c r="CF436" s="40">
        <f t="shared" si="321"/>
        <v>248</v>
      </c>
    </row>
    <row r="437" spans="2:84" x14ac:dyDescent="0.25">
      <c r="B437" s="25">
        <f t="shared" si="502"/>
        <v>0.77083333333333282</v>
      </c>
      <c r="C437" s="5">
        <f t="shared" ref="C437:K437" si="625">SUM(C65,C127,C189,C251,C313,C375)</f>
        <v>70</v>
      </c>
      <c r="D437" s="5">
        <f t="shared" si="625"/>
        <v>1</v>
      </c>
      <c r="E437" s="5">
        <f t="shared" si="625"/>
        <v>5</v>
      </c>
      <c r="F437" s="5">
        <f t="shared" si="625"/>
        <v>1</v>
      </c>
      <c r="G437" s="5">
        <f t="shared" si="625"/>
        <v>0</v>
      </c>
      <c r="H437" s="5">
        <f t="shared" si="625"/>
        <v>2</v>
      </c>
      <c r="I437" s="5">
        <f t="shared" si="625"/>
        <v>1</v>
      </c>
      <c r="J437" s="5">
        <f t="shared" si="625"/>
        <v>1</v>
      </c>
      <c r="K437" s="5">
        <f t="shared" si="625"/>
        <v>0</v>
      </c>
      <c r="L437" s="11">
        <f t="shared" si="289"/>
        <v>81</v>
      </c>
      <c r="N437" s="25">
        <f t="shared" si="504"/>
        <v>0.77083333333333282</v>
      </c>
      <c r="O437" s="5">
        <f t="shared" ref="O437:W437" si="626">SUM(O65,O127,O189,O251,O313,O375)</f>
        <v>0</v>
      </c>
      <c r="P437" s="5">
        <f t="shared" si="626"/>
        <v>0</v>
      </c>
      <c r="Q437" s="5">
        <f t="shared" si="626"/>
        <v>0</v>
      </c>
      <c r="R437" s="5">
        <f t="shared" si="626"/>
        <v>0</v>
      </c>
      <c r="S437" s="5">
        <f t="shared" si="626"/>
        <v>0</v>
      </c>
      <c r="T437" s="5">
        <f t="shared" si="626"/>
        <v>0</v>
      </c>
      <c r="U437" s="5">
        <f t="shared" si="626"/>
        <v>0</v>
      </c>
      <c r="V437" s="5">
        <f t="shared" si="626"/>
        <v>0</v>
      </c>
      <c r="W437" s="5">
        <f t="shared" si="626"/>
        <v>0</v>
      </c>
      <c r="X437" s="11">
        <f t="shared" si="292"/>
        <v>0</v>
      </c>
      <c r="Z437" s="25">
        <f t="shared" si="506"/>
        <v>0.77083333333333282</v>
      </c>
      <c r="AA437" s="5">
        <f t="shared" ref="AA437:AI437" si="627">SUM(AA65,AA127,AA189,AA251,AA313,AA375)</f>
        <v>138</v>
      </c>
      <c r="AB437" s="5">
        <f t="shared" si="627"/>
        <v>1</v>
      </c>
      <c r="AC437" s="5">
        <f t="shared" si="627"/>
        <v>13</v>
      </c>
      <c r="AD437" s="5">
        <f t="shared" si="627"/>
        <v>0</v>
      </c>
      <c r="AE437" s="5">
        <f t="shared" si="627"/>
        <v>0</v>
      </c>
      <c r="AF437" s="5">
        <f t="shared" si="627"/>
        <v>0</v>
      </c>
      <c r="AG437" s="5">
        <f t="shared" si="627"/>
        <v>1</v>
      </c>
      <c r="AH437" s="5">
        <f t="shared" si="627"/>
        <v>0</v>
      </c>
      <c r="AI437" s="5">
        <f t="shared" si="627"/>
        <v>0</v>
      </c>
      <c r="AJ437" s="11">
        <f t="shared" si="295"/>
        <v>153</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208</v>
      </c>
      <c r="BX437" s="39">
        <f t="shared" si="515"/>
        <v>2</v>
      </c>
      <c r="BY437" s="39">
        <f t="shared" si="516"/>
        <v>18</v>
      </c>
      <c r="BZ437" s="39">
        <f t="shared" si="517"/>
        <v>1</v>
      </c>
      <c r="CA437" s="39">
        <f t="shared" si="518"/>
        <v>0</v>
      </c>
      <c r="CB437" s="39">
        <f t="shared" si="519"/>
        <v>2</v>
      </c>
      <c r="CC437" s="39">
        <f t="shared" si="520"/>
        <v>2</v>
      </c>
      <c r="CD437" s="39">
        <f t="shared" si="521"/>
        <v>1</v>
      </c>
      <c r="CE437" s="39">
        <f t="shared" si="522"/>
        <v>0</v>
      </c>
      <c r="CF437" s="40">
        <f t="shared" si="321"/>
        <v>234</v>
      </c>
    </row>
    <row r="438" spans="2:84" x14ac:dyDescent="0.25">
      <c r="B438" s="25">
        <f t="shared" si="502"/>
        <v>0.78124999999999944</v>
      </c>
      <c r="C438" s="5">
        <f t="shared" ref="C438:K438" si="631">SUM(C66,C128,C190,C252,C314,C376)</f>
        <v>51</v>
      </c>
      <c r="D438" s="5">
        <f t="shared" si="631"/>
        <v>3</v>
      </c>
      <c r="E438" s="5">
        <f t="shared" si="631"/>
        <v>1</v>
      </c>
      <c r="F438" s="5">
        <f t="shared" si="631"/>
        <v>1</v>
      </c>
      <c r="G438" s="5">
        <f t="shared" si="631"/>
        <v>0</v>
      </c>
      <c r="H438" s="5">
        <f t="shared" si="631"/>
        <v>0</v>
      </c>
      <c r="I438" s="5">
        <f t="shared" si="631"/>
        <v>0</v>
      </c>
      <c r="J438" s="5">
        <f t="shared" si="631"/>
        <v>0</v>
      </c>
      <c r="K438" s="5">
        <f t="shared" si="631"/>
        <v>0</v>
      </c>
      <c r="L438" s="11">
        <f t="shared" si="289"/>
        <v>56</v>
      </c>
      <c r="N438" s="25">
        <f t="shared" si="504"/>
        <v>0.78124999999999944</v>
      </c>
      <c r="O438" s="5">
        <f t="shared" ref="O438:W438" si="632">SUM(O66,O128,O190,O252,O314,O376)</f>
        <v>0</v>
      </c>
      <c r="P438" s="5">
        <f t="shared" si="632"/>
        <v>0</v>
      </c>
      <c r="Q438" s="5">
        <f t="shared" si="632"/>
        <v>0</v>
      </c>
      <c r="R438" s="5">
        <f t="shared" si="632"/>
        <v>0</v>
      </c>
      <c r="S438" s="5">
        <f t="shared" si="632"/>
        <v>0</v>
      </c>
      <c r="T438" s="5">
        <f t="shared" si="632"/>
        <v>0</v>
      </c>
      <c r="U438" s="5">
        <f t="shared" si="632"/>
        <v>0</v>
      </c>
      <c r="V438" s="5">
        <f t="shared" si="632"/>
        <v>0</v>
      </c>
      <c r="W438" s="5">
        <f t="shared" si="632"/>
        <v>0</v>
      </c>
      <c r="X438" s="11">
        <f t="shared" si="292"/>
        <v>0</v>
      </c>
      <c r="Z438" s="25">
        <f t="shared" si="506"/>
        <v>0.78124999999999944</v>
      </c>
      <c r="AA438" s="5">
        <f t="shared" ref="AA438:AI438" si="633">SUM(AA66,AA128,AA190,AA252,AA314,AA376)</f>
        <v>106</v>
      </c>
      <c r="AB438" s="5">
        <f t="shared" si="633"/>
        <v>5</v>
      </c>
      <c r="AC438" s="5">
        <f t="shared" si="633"/>
        <v>8</v>
      </c>
      <c r="AD438" s="5">
        <f t="shared" si="633"/>
        <v>0</v>
      </c>
      <c r="AE438" s="5">
        <f t="shared" si="633"/>
        <v>0</v>
      </c>
      <c r="AF438" s="5">
        <f t="shared" si="633"/>
        <v>0</v>
      </c>
      <c r="AG438" s="5">
        <f t="shared" si="633"/>
        <v>0</v>
      </c>
      <c r="AH438" s="5">
        <f t="shared" si="633"/>
        <v>1</v>
      </c>
      <c r="AI438" s="5">
        <f t="shared" si="633"/>
        <v>0</v>
      </c>
      <c r="AJ438" s="11">
        <f t="shared" si="295"/>
        <v>120</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157</v>
      </c>
      <c r="BX438" s="39">
        <f t="shared" si="515"/>
        <v>8</v>
      </c>
      <c r="BY438" s="39">
        <f t="shared" si="516"/>
        <v>9</v>
      </c>
      <c r="BZ438" s="39">
        <f t="shared" si="517"/>
        <v>1</v>
      </c>
      <c r="CA438" s="39">
        <f t="shared" si="518"/>
        <v>0</v>
      </c>
      <c r="CB438" s="39">
        <f t="shared" si="519"/>
        <v>0</v>
      </c>
      <c r="CC438" s="39">
        <f t="shared" si="520"/>
        <v>0</v>
      </c>
      <c r="CD438" s="39">
        <f t="shared" si="521"/>
        <v>1</v>
      </c>
      <c r="CE438" s="39">
        <f t="shared" si="522"/>
        <v>0</v>
      </c>
      <c r="CF438" s="40">
        <f t="shared" si="321"/>
        <v>176</v>
      </c>
    </row>
    <row r="439" spans="2:84" x14ac:dyDescent="0.25">
      <c r="B439" s="26" t="s">
        <v>19</v>
      </c>
      <c r="C439" s="11">
        <f t="shared" ref="C439:L439" si="637">SUM(C387:C438)</f>
        <v>5222</v>
      </c>
      <c r="D439" s="11">
        <f t="shared" si="637"/>
        <v>320</v>
      </c>
      <c r="E439" s="11">
        <f t="shared" si="637"/>
        <v>605</v>
      </c>
      <c r="F439" s="11">
        <f t="shared" si="637"/>
        <v>65</v>
      </c>
      <c r="G439" s="11">
        <f t="shared" si="637"/>
        <v>128</v>
      </c>
      <c r="H439" s="11">
        <f t="shared" si="637"/>
        <v>109</v>
      </c>
      <c r="I439" s="11">
        <f t="shared" si="637"/>
        <v>40</v>
      </c>
      <c r="J439" s="11">
        <f t="shared" si="637"/>
        <v>56</v>
      </c>
      <c r="K439" s="11">
        <f t="shared" si="637"/>
        <v>9</v>
      </c>
      <c r="L439" s="14">
        <f t="shared" si="637"/>
        <v>6554</v>
      </c>
      <c r="N439" s="26" t="s">
        <v>19</v>
      </c>
      <c r="O439" s="11">
        <f t="shared" ref="O439:X439" si="638">SUM(O387:O438)</f>
        <v>4</v>
      </c>
      <c r="P439" s="11">
        <f t="shared" si="638"/>
        <v>2</v>
      </c>
      <c r="Q439" s="11">
        <f t="shared" si="638"/>
        <v>0</v>
      </c>
      <c r="R439" s="11">
        <f t="shared" si="638"/>
        <v>1</v>
      </c>
      <c r="S439" s="11">
        <f t="shared" si="638"/>
        <v>0</v>
      </c>
      <c r="T439" s="11">
        <f t="shared" si="638"/>
        <v>0</v>
      </c>
      <c r="U439" s="11">
        <f t="shared" si="638"/>
        <v>0</v>
      </c>
      <c r="V439" s="11">
        <f t="shared" si="638"/>
        <v>3</v>
      </c>
      <c r="W439" s="11">
        <f t="shared" si="638"/>
        <v>4</v>
      </c>
      <c r="X439" s="14">
        <f t="shared" si="638"/>
        <v>14</v>
      </c>
      <c r="Z439" s="26" t="s">
        <v>19</v>
      </c>
      <c r="AA439" s="11">
        <f t="shared" ref="AA439:AJ439" si="639">SUM(AA387:AA438)</f>
        <v>5119</v>
      </c>
      <c r="AB439" s="11">
        <f t="shared" si="639"/>
        <v>341</v>
      </c>
      <c r="AC439" s="11">
        <f t="shared" si="639"/>
        <v>698</v>
      </c>
      <c r="AD439" s="11">
        <f t="shared" si="639"/>
        <v>57</v>
      </c>
      <c r="AE439" s="11">
        <f t="shared" si="639"/>
        <v>134</v>
      </c>
      <c r="AF439" s="11">
        <f t="shared" si="639"/>
        <v>109</v>
      </c>
      <c r="AG439" s="11">
        <f t="shared" si="639"/>
        <v>39</v>
      </c>
      <c r="AH439" s="11">
        <f t="shared" si="639"/>
        <v>55</v>
      </c>
      <c r="AI439" s="11">
        <f t="shared" si="639"/>
        <v>4</v>
      </c>
      <c r="AJ439" s="14">
        <f t="shared" si="639"/>
        <v>6556</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10345</v>
      </c>
      <c r="BX439" s="40">
        <f t="shared" si="643"/>
        <v>663</v>
      </c>
      <c r="BY439" s="40">
        <f t="shared" si="643"/>
        <v>1303</v>
      </c>
      <c r="BZ439" s="40">
        <f t="shared" si="643"/>
        <v>123</v>
      </c>
      <c r="CA439" s="40">
        <f t="shared" si="643"/>
        <v>262</v>
      </c>
      <c r="CB439" s="40">
        <f t="shared" si="643"/>
        <v>218</v>
      </c>
      <c r="CC439" s="40">
        <f t="shared" si="643"/>
        <v>79</v>
      </c>
      <c r="CD439" s="40">
        <f t="shared" si="643"/>
        <v>114</v>
      </c>
      <c r="CE439" s="40">
        <f t="shared" si="643"/>
        <v>17</v>
      </c>
      <c r="CF439" s="41">
        <f t="shared" si="643"/>
        <v>13124</v>
      </c>
    </row>
  </sheetData>
  <sheetProtection algorithmName="SHA-512" hashValue="+z7N3bNmBDUL0O7dCZkcEO6+9XfZ+5LdXKjyzMLXhXJ3UP/FCaRcVZjCpvwJTTUdYDhZmgLgVKsoGkn5vt5fGQ==" saltValue="WnMXb9Sej6N5jvuomsyYqQ=="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LATCHINGDON</v>
      </c>
      <c r="G2" s="400"/>
      <c r="H2" s="400"/>
      <c r="I2" s="400"/>
      <c r="J2" s="400"/>
      <c r="K2" s="400"/>
      <c r="L2" s="400"/>
      <c r="O2" s="47"/>
      <c r="AB2" s="47"/>
      <c r="AO2" s="47"/>
    </row>
    <row r="3" spans="2:84" s="151" customFormat="1" ht="24" customHeight="1" x14ac:dyDescent="0.25">
      <c r="B3" s="47"/>
      <c r="C3" s="401" t="s">
        <v>21</v>
      </c>
      <c r="D3" s="401"/>
      <c r="E3" s="401"/>
      <c r="F3" s="156" t="str">
        <f ca="1">'15MIN'!F3:L3</f>
        <v>JCT48 - B1018 The Street / Steeple Rd, Latchingdon</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173</v>
      </c>
      <c r="D6" s="401"/>
      <c r="E6" s="401"/>
      <c r="F6" s="400" t="str">
        <f>'15MIN'!F6:L6</f>
        <v>Overcast, max 16°C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B1018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B1018 The Street to B1018 The Street</v>
      </c>
      <c r="D12" s="224"/>
      <c r="E12" s="224"/>
      <c r="F12" s="224"/>
      <c r="G12" s="224"/>
      <c r="H12" s="224"/>
      <c r="I12" s="224"/>
      <c r="J12" s="224"/>
      <c r="K12" s="224"/>
      <c r="L12" s="224"/>
      <c r="O12" s="224" t="str">
        <f>'15MIN'!O12:X12</f>
        <v>B1018 The Street to Steeple Rd</v>
      </c>
      <c r="P12" s="224"/>
      <c r="Q12" s="224"/>
      <c r="R12" s="224"/>
      <c r="S12" s="224"/>
      <c r="T12" s="224"/>
      <c r="U12" s="224"/>
      <c r="V12" s="224"/>
      <c r="W12" s="224"/>
      <c r="X12" s="224"/>
      <c r="Z12" s="30"/>
      <c r="AA12" s="224" t="str">
        <f>'15MIN'!AA12:AJ12</f>
        <v>B1018 The Street to B1018 Burnham Rd</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B1018 The Street</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1</v>
      </c>
      <c r="F15" s="272">
        <f>SUM('15MIN'!F15:F18)</f>
        <v>0</v>
      </c>
      <c r="G15" s="272">
        <f>SUM('15MIN'!G15:G18)</f>
        <v>0</v>
      </c>
      <c r="H15" s="272">
        <f>SUM('15MIN'!H15:H18)</f>
        <v>0</v>
      </c>
      <c r="I15" s="272">
        <f>SUM('15MIN'!I15:I18)</f>
        <v>0</v>
      </c>
      <c r="J15" s="272">
        <f>SUM('15MIN'!J15:J18)</f>
        <v>0</v>
      </c>
      <c r="K15" s="277">
        <f>SUM('15MIN'!K15:K18)</f>
        <v>0</v>
      </c>
      <c r="L15" s="275">
        <f>SUM(C15:K15)</f>
        <v>1</v>
      </c>
      <c r="N15" s="25">
        <f>B15</f>
        <v>0.25</v>
      </c>
      <c r="O15" s="272">
        <f>SUM('15MIN'!O15:O18)</f>
        <v>2</v>
      </c>
      <c r="P15" s="272">
        <f>SUM('15MIN'!P15:P18)</f>
        <v>0</v>
      </c>
      <c r="Q15" s="272">
        <f>SUM('15MIN'!Q15:Q18)</f>
        <v>0</v>
      </c>
      <c r="R15" s="272">
        <f>SUM('15MIN'!R15:R18)</f>
        <v>0</v>
      </c>
      <c r="S15" s="272">
        <f>SUM('15MIN'!S15:S18)</f>
        <v>0</v>
      </c>
      <c r="T15" s="272">
        <f>SUM('15MIN'!T15:T18)</f>
        <v>0</v>
      </c>
      <c r="U15" s="272">
        <f>SUM('15MIN'!U15:U18)</f>
        <v>0</v>
      </c>
      <c r="V15" s="272">
        <f>SUM('15MIN'!V15:V18)</f>
        <v>0</v>
      </c>
      <c r="W15" s="277">
        <f>SUM('15MIN'!W15:W18)</f>
        <v>0</v>
      </c>
      <c r="X15" s="275">
        <f>SUM(O15:W15)</f>
        <v>2</v>
      </c>
      <c r="Z15" s="25">
        <f>N15</f>
        <v>0.25</v>
      </c>
      <c r="AA15" s="272">
        <f>SUM('15MIN'!AA15:AA18)</f>
        <v>79</v>
      </c>
      <c r="AB15" s="272">
        <f>SUM('15MIN'!AB15:AB18)</f>
        <v>6</v>
      </c>
      <c r="AC15" s="272">
        <f>SUM('15MIN'!AC15:AC18)</f>
        <v>11</v>
      </c>
      <c r="AD15" s="272">
        <f>SUM('15MIN'!AD15:AD18)</f>
        <v>0</v>
      </c>
      <c r="AE15" s="272">
        <f>SUM('15MIN'!AE15:AE18)</f>
        <v>5</v>
      </c>
      <c r="AF15" s="272">
        <f>SUM('15MIN'!AF15:AF18)</f>
        <v>5</v>
      </c>
      <c r="AG15" s="272">
        <f>SUM('15MIN'!AG15:AG18)</f>
        <v>5</v>
      </c>
      <c r="AH15" s="272">
        <f>SUM('15MIN'!AH15:AH18)</f>
        <v>1</v>
      </c>
      <c r="AI15" s="277">
        <f>SUM('15MIN'!AI15:AI18)</f>
        <v>0</v>
      </c>
      <c r="AJ15" s="275">
        <f>SUM(AA15:AI15)</f>
        <v>112</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81</v>
      </c>
      <c r="BX15" s="4">
        <f t="shared" ref="BX15:CE15" si="34">SUM(D15,P15,AB15,AN15,AZ15,BL15)</f>
        <v>6</v>
      </c>
      <c r="BY15" s="4">
        <f t="shared" si="34"/>
        <v>12</v>
      </c>
      <c r="BZ15" s="4">
        <f t="shared" si="34"/>
        <v>0</v>
      </c>
      <c r="CA15" s="4">
        <f t="shared" si="34"/>
        <v>5</v>
      </c>
      <c r="CB15" s="4">
        <f t="shared" si="34"/>
        <v>5</v>
      </c>
      <c r="CC15" s="4">
        <f t="shared" si="34"/>
        <v>5</v>
      </c>
      <c r="CD15" s="4">
        <f t="shared" si="34"/>
        <v>1</v>
      </c>
      <c r="CE15" s="4">
        <f t="shared" si="34"/>
        <v>0</v>
      </c>
      <c r="CF15" s="42">
        <f>IF(BW15&lt;&gt;"",SUM(BW15:CE15),"")</f>
        <v>115</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0</v>
      </c>
      <c r="P16" s="272">
        <f>SUM('15MIN'!P19:P22)</f>
        <v>0</v>
      </c>
      <c r="Q16" s="272">
        <f>SUM('15MIN'!Q19:Q22)</f>
        <v>0</v>
      </c>
      <c r="R16" s="272">
        <f>SUM('15MIN'!R19:R22)</f>
        <v>0</v>
      </c>
      <c r="S16" s="272">
        <f>SUM('15MIN'!S19:S22)</f>
        <v>0</v>
      </c>
      <c r="T16" s="272">
        <f>SUM('15MIN'!T19:T22)</f>
        <v>0</v>
      </c>
      <c r="U16" s="272">
        <f>SUM('15MIN'!U19:U22)</f>
        <v>0</v>
      </c>
      <c r="V16" s="272">
        <f>SUM('15MIN'!V19:V22)</f>
        <v>0</v>
      </c>
      <c r="W16" s="277">
        <f>SUM('15MIN'!W19:W22)</f>
        <v>0</v>
      </c>
      <c r="X16" s="275">
        <f t="shared" ref="X16:X27" si="37">SUM(O16:W16)</f>
        <v>0</v>
      </c>
      <c r="Z16" s="25">
        <f t="shared" ref="Z16:Z27" si="38">N16</f>
        <v>0.29166666666666669</v>
      </c>
      <c r="AA16" s="272">
        <f>SUM('15MIN'!AA19:AA22)</f>
        <v>198</v>
      </c>
      <c r="AB16" s="272">
        <f>SUM('15MIN'!AB19:AB22)</f>
        <v>15</v>
      </c>
      <c r="AC16" s="272">
        <f>SUM('15MIN'!AC19:AC22)</f>
        <v>49</v>
      </c>
      <c r="AD16" s="272">
        <f>SUM('15MIN'!AD19:AD22)</f>
        <v>2</v>
      </c>
      <c r="AE16" s="272">
        <f>SUM('15MIN'!AE19:AE22)</f>
        <v>33</v>
      </c>
      <c r="AF16" s="272">
        <f>SUM('15MIN'!AF19:AF22)</f>
        <v>6</v>
      </c>
      <c r="AG16" s="272">
        <f>SUM('15MIN'!AG19:AG22)</f>
        <v>4</v>
      </c>
      <c r="AH16" s="272">
        <f>SUM('15MIN'!AH19:AH22)</f>
        <v>2</v>
      </c>
      <c r="AI16" s="277">
        <f>SUM('15MIN'!AI19:AI22)</f>
        <v>0</v>
      </c>
      <c r="AJ16" s="275">
        <f t="shared" ref="AJ16:AJ27" si="39">SUM(AA16:AI16)</f>
        <v>309</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198</v>
      </c>
      <c r="BX16" s="4">
        <f t="shared" ref="BX16:BX27" si="48">SUM(D16,P16,AB16,AN16,AZ16,BL16)</f>
        <v>15</v>
      </c>
      <c r="BY16" s="4">
        <f t="shared" ref="BY16:BY27" si="49">SUM(E16,Q16,AC16,AO16,BA16,BM16)</f>
        <v>49</v>
      </c>
      <c r="BZ16" s="4">
        <f t="shared" ref="BZ16:BZ27" si="50">SUM(F16,R16,AD16,AP16,BB16,BN16)</f>
        <v>2</v>
      </c>
      <c r="CA16" s="4">
        <f t="shared" ref="CA16:CA27" si="51">SUM(G16,S16,AE16,AQ16,BC16,BO16)</f>
        <v>33</v>
      </c>
      <c r="CB16" s="4">
        <f t="shared" ref="CB16:CB27" si="52">SUM(H16,T16,AF16,AR16,BD16,BP16)</f>
        <v>6</v>
      </c>
      <c r="CC16" s="4">
        <f t="shared" ref="CC16:CC27" si="53">SUM(I16,U16,AG16,AS16,BE16,BQ16)</f>
        <v>4</v>
      </c>
      <c r="CD16" s="4">
        <f t="shared" ref="CD16:CD27" si="54">SUM(J16,V16,AH16,AT16,BF16,BR16)</f>
        <v>2</v>
      </c>
      <c r="CE16" s="4">
        <f t="shared" ref="CE16:CE27" si="55">SUM(K16,W16,AI16,AU16,BG16,BS16)</f>
        <v>0</v>
      </c>
      <c r="CF16" s="42">
        <f t="shared" ref="CF16:CF27" si="56">IF(BW16&lt;&gt;"",SUM(BW16:CE16),"")</f>
        <v>309</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0</v>
      </c>
      <c r="P17" s="272">
        <f>SUM('15MIN'!P23:P26)</f>
        <v>0</v>
      </c>
      <c r="Q17" s="272">
        <f>SUM('15MIN'!Q23:Q26)</f>
        <v>0</v>
      </c>
      <c r="R17" s="272">
        <f>SUM('15MIN'!R23:R26)</f>
        <v>0</v>
      </c>
      <c r="S17" s="272">
        <f>SUM('15MIN'!S23:S26)</f>
        <v>0</v>
      </c>
      <c r="T17" s="272">
        <f>SUM('15MIN'!T23:T26)</f>
        <v>0</v>
      </c>
      <c r="U17" s="272">
        <f>SUM('15MIN'!U23:U26)</f>
        <v>0</v>
      </c>
      <c r="V17" s="272">
        <f>SUM('15MIN'!V23:V26)</f>
        <v>0</v>
      </c>
      <c r="W17" s="277">
        <f>SUM('15MIN'!W23:W26)</f>
        <v>0</v>
      </c>
      <c r="X17" s="275">
        <f t="shared" si="37"/>
        <v>0</v>
      </c>
      <c r="Z17" s="25">
        <f t="shared" si="38"/>
        <v>0.33333333333333337</v>
      </c>
      <c r="AA17" s="272">
        <f>SUM('15MIN'!AA23:AA26)</f>
        <v>307</v>
      </c>
      <c r="AB17" s="272">
        <f>SUM('15MIN'!AB23:AB26)</f>
        <v>19</v>
      </c>
      <c r="AC17" s="272">
        <f>SUM('15MIN'!AC23:AC26)</f>
        <v>61</v>
      </c>
      <c r="AD17" s="272">
        <f>SUM('15MIN'!AD23:AD26)</f>
        <v>7</v>
      </c>
      <c r="AE17" s="272">
        <f>SUM('15MIN'!AE23:AE26)</f>
        <v>12</v>
      </c>
      <c r="AF17" s="272">
        <f>SUM('15MIN'!AF23:AF26)</f>
        <v>17</v>
      </c>
      <c r="AG17" s="272">
        <f>SUM('15MIN'!AG23:AG26)</f>
        <v>5</v>
      </c>
      <c r="AH17" s="272">
        <f>SUM('15MIN'!AH23:AH26)</f>
        <v>3</v>
      </c>
      <c r="AI17" s="277">
        <f>SUM('15MIN'!AI23:AI26)</f>
        <v>0</v>
      </c>
      <c r="AJ17" s="275">
        <f t="shared" si="39"/>
        <v>431</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307</v>
      </c>
      <c r="BX17" s="4">
        <f t="shared" si="48"/>
        <v>19</v>
      </c>
      <c r="BY17" s="4">
        <f t="shared" si="49"/>
        <v>61</v>
      </c>
      <c r="BZ17" s="4">
        <f t="shared" si="50"/>
        <v>7</v>
      </c>
      <c r="CA17" s="4">
        <f t="shared" si="51"/>
        <v>12</v>
      </c>
      <c r="CB17" s="4">
        <f t="shared" si="52"/>
        <v>17</v>
      </c>
      <c r="CC17" s="4">
        <f t="shared" si="53"/>
        <v>5</v>
      </c>
      <c r="CD17" s="4">
        <f t="shared" si="54"/>
        <v>3</v>
      </c>
      <c r="CE17" s="4">
        <f t="shared" si="55"/>
        <v>0</v>
      </c>
      <c r="CF17" s="42">
        <f t="shared" si="56"/>
        <v>431</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1</v>
      </c>
      <c r="P18" s="272">
        <f>SUM('15MIN'!P27:P30)</f>
        <v>0</v>
      </c>
      <c r="Q18" s="272">
        <f>SUM('15MIN'!Q27:Q30)</f>
        <v>0</v>
      </c>
      <c r="R18" s="272">
        <f>SUM('15MIN'!R27:R30)</f>
        <v>0</v>
      </c>
      <c r="S18" s="272">
        <f>SUM('15MIN'!S27:S30)</f>
        <v>0</v>
      </c>
      <c r="T18" s="272">
        <f>SUM('15MIN'!T27:T30)</f>
        <v>0</v>
      </c>
      <c r="U18" s="272">
        <f>SUM('15MIN'!U27:U30)</f>
        <v>0</v>
      </c>
      <c r="V18" s="272">
        <f>SUM('15MIN'!V27:V30)</f>
        <v>0</v>
      </c>
      <c r="W18" s="277">
        <f>SUM('15MIN'!W27:W30)</f>
        <v>0</v>
      </c>
      <c r="X18" s="275">
        <f t="shared" si="37"/>
        <v>1</v>
      </c>
      <c r="Z18" s="25">
        <f t="shared" si="38"/>
        <v>0.37500000000000006</v>
      </c>
      <c r="AA18" s="272">
        <f>SUM('15MIN'!AA27:AA30)</f>
        <v>301</v>
      </c>
      <c r="AB18" s="272">
        <f>SUM('15MIN'!AB27:AB30)</f>
        <v>20</v>
      </c>
      <c r="AC18" s="272">
        <f>SUM('15MIN'!AC27:AC30)</f>
        <v>63</v>
      </c>
      <c r="AD18" s="272">
        <f>SUM('15MIN'!AD27:AD30)</f>
        <v>2</v>
      </c>
      <c r="AE18" s="272">
        <f>SUM('15MIN'!AE27:AE30)</f>
        <v>8</v>
      </c>
      <c r="AF18" s="272">
        <f>SUM('15MIN'!AF27:AF30)</f>
        <v>17</v>
      </c>
      <c r="AG18" s="272">
        <f>SUM('15MIN'!AG27:AG30)</f>
        <v>2</v>
      </c>
      <c r="AH18" s="272">
        <f>SUM('15MIN'!AH27:AH30)</f>
        <v>2</v>
      </c>
      <c r="AI18" s="277">
        <f>SUM('15MIN'!AI27:AI30)</f>
        <v>0</v>
      </c>
      <c r="AJ18" s="275">
        <f t="shared" si="39"/>
        <v>415</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302</v>
      </c>
      <c r="BX18" s="4">
        <f t="shared" si="48"/>
        <v>20</v>
      </c>
      <c r="BY18" s="4">
        <f t="shared" si="49"/>
        <v>63</v>
      </c>
      <c r="BZ18" s="4">
        <f t="shared" si="50"/>
        <v>2</v>
      </c>
      <c r="CA18" s="4">
        <f t="shared" si="51"/>
        <v>8</v>
      </c>
      <c r="CB18" s="4">
        <f t="shared" si="52"/>
        <v>17</v>
      </c>
      <c r="CC18" s="4">
        <f t="shared" si="53"/>
        <v>2</v>
      </c>
      <c r="CD18" s="4">
        <f t="shared" si="54"/>
        <v>2</v>
      </c>
      <c r="CE18" s="4">
        <f t="shared" si="55"/>
        <v>0</v>
      </c>
      <c r="CF18" s="42">
        <f t="shared" si="56"/>
        <v>416</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0</v>
      </c>
      <c r="P19" s="272">
        <f>SUM('15MIN'!P31:P34)</f>
        <v>1</v>
      </c>
      <c r="Q19" s="272">
        <f>SUM('15MIN'!Q31:Q34)</f>
        <v>0</v>
      </c>
      <c r="R19" s="272">
        <f>SUM('15MIN'!R31:R34)</f>
        <v>0</v>
      </c>
      <c r="S19" s="272">
        <f>SUM('15MIN'!S31:S34)</f>
        <v>0</v>
      </c>
      <c r="T19" s="272">
        <f>SUM('15MIN'!T31:T34)</f>
        <v>0</v>
      </c>
      <c r="U19" s="272">
        <f>SUM('15MIN'!U31:U34)</f>
        <v>0</v>
      </c>
      <c r="V19" s="272">
        <f>SUM('15MIN'!V31:V34)</f>
        <v>0</v>
      </c>
      <c r="W19" s="277">
        <f>SUM('15MIN'!W31:W34)</f>
        <v>0</v>
      </c>
      <c r="X19" s="275">
        <f t="shared" si="37"/>
        <v>1</v>
      </c>
      <c r="Z19" s="25">
        <f t="shared" si="38"/>
        <v>0.41666666666666674</v>
      </c>
      <c r="AA19" s="272">
        <f>SUM('15MIN'!AA31:AA34)</f>
        <v>293</v>
      </c>
      <c r="AB19" s="272">
        <f>SUM('15MIN'!AB31:AB34)</f>
        <v>24</v>
      </c>
      <c r="AC19" s="272">
        <f>SUM('15MIN'!AC31:AC34)</f>
        <v>44</v>
      </c>
      <c r="AD19" s="272">
        <f>SUM('15MIN'!AD31:AD34)</f>
        <v>5</v>
      </c>
      <c r="AE19" s="272">
        <f>SUM('15MIN'!AE31:AE34)</f>
        <v>6</v>
      </c>
      <c r="AF19" s="272">
        <f>SUM('15MIN'!AF31:AF34)</f>
        <v>8</v>
      </c>
      <c r="AG19" s="272">
        <f>SUM('15MIN'!AG31:AG34)</f>
        <v>2</v>
      </c>
      <c r="AH19" s="272">
        <f>SUM('15MIN'!AH31:AH34)</f>
        <v>3</v>
      </c>
      <c r="AI19" s="277">
        <f>SUM('15MIN'!AI31:AI34)</f>
        <v>0</v>
      </c>
      <c r="AJ19" s="275">
        <f t="shared" si="39"/>
        <v>385</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293</v>
      </c>
      <c r="BX19" s="4">
        <f t="shared" si="48"/>
        <v>25</v>
      </c>
      <c r="BY19" s="4">
        <f t="shared" si="49"/>
        <v>44</v>
      </c>
      <c r="BZ19" s="4">
        <f t="shared" si="50"/>
        <v>5</v>
      </c>
      <c r="CA19" s="4">
        <f t="shared" si="51"/>
        <v>6</v>
      </c>
      <c r="CB19" s="4">
        <f t="shared" si="52"/>
        <v>8</v>
      </c>
      <c r="CC19" s="4">
        <f t="shared" si="53"/>
        <v>2</v>
      </c>
      <c r="CD19" s="4">
        <f t="shared" si="54"/>
        <v>3</v>
      </c>
      <c r="CE19" s="4">
        <f t="shared" si="55"/>
        <v>0</v>
      </c>
      <c r="CF19" s="42">
        <f t="shared" si="56"/>
        <v>386</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0</v>
      </c>
      <c r="P20" s="272">
        <f>SUM('15MIN'!P35:P38)</f>
        <v>0</v>
      </c>
      <c r="Q20" s="272">
        <f>SUM('15MIN'!Q35:Q38)</f>
        <v>0</v>
      </c>
      <c r="R20" s="272">
        <f>SUM('15MIN'!R35:R38)</f>
        <v>1</v>
      </c>
      <c r="S20" s="272">
        <f>SUM('15MIN'!S35:S38)</f>
        <v>0</v>
      </c>
      <c r="T20" s="272">
        <f>SUM('15MIN'!T35:T38)</f>
        <v>0</v>
      </c>
      <c r="U20" s="272">
        <f>SUM('15MIN'!U35:U38)</f>
        <v>0</v>
      </c>
      <c r="V20" s="272">
        <f>SUM('15MIN'!V35:V38)</f>
        <v>0</v>
      </c>
      <c r="W20" s="277">
        <f>SUM('15MIN'!W35:W38)</f>
        <v>0</v>
      </c>
      <c r="X20" s="275">
        <f t="shared" si="37"/>
        <v>1</v>
      </c>
      <c r="Z20" s="25">
        <f t="shared" si="38"/>
        <v>0.45833333333333343</v>
      </c>
      <c r="AA20" s="272">
        <f>SUM('15MIN'!AA35:AA38)</f>
        <v>296</v>
      </c>
      <c r="AB20" s="272">
        <f>SUM('15MIN'!AB35:AB38)</f>
        <v>30</v>
      </c>
      <c r="AC20" s="272">
        <f>SUM('15MIN'!AC35:AC38)</f>
        <v>55</v>
      </c>
      <c r="AD20" s="272">
        <f>SUM('15MIN'!AD35:AD38)</f>
        <v>7</v>
      </c>
      <c r="AE20" s="272">
        <f>SUM('15MIN'!AE35:AE38)</f>
        <v>10</v>
      </c>
      <c r="AF20" s="272">
        <f>SUM('15MIN'!AF35:AF38)</f>
        <v>11</v>
      </c>
      <c r="AG20" s="272">
        <f>SUM('15MIN'!AG35:AG38)</f>
        <v>1</v>
      </c>
      <c r="AH20" s="272">
        <f>SUM('15MIN'!AH35:AH38)</f>
        <v>3</v>
      </c>
      <c r="AI20" s="277">
        <f>SUM('15MIN'!AI35:AI38)</f>
        <v>4</v>
      </c>
      <c r="AJ20" s="275">
        <f t="shared" si="39"/>
        <v>417</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296</v>
      </c>
      <c r="BX20" s="4">
        <f t="shared" si="48"/>
        <v>30</v>
      </c>
      <c r="BY20" s="4">
        <f t="shared" si="49"/>
        <v>55</v>
      </c>
      <c r="BZ20" s="4">
        <f t="shared" si="50"/>
        <v>8</v>
      </c>
      <c r="CA20" s="4">
        <f t="shared" si="51"/>
        <v>10</v>
      </c>
      <c r="CB20" s="4">
        <f t="shared" si="52"/>
        <v>11</v>
      </c>
      <c r="CC20" s="4">
        <f t="shared" si="53"/>
        <v>1</v>
      </c>
      <c r="CD20" s="4">
        <f t="shared" si="54"/>
        <v>3</v>
      </c>
      <c r="CE20" s="4">
        <f t="shared" si="55"/>
        <v>4</v>
      </c>
      <c r="CF20" s="42">
        <f t="shared" si="56"/>
        <v>418</v>
      </c>
    </row>
    <row r="21" spans="2:84" x14ac:dyDescent="0.25">
      <c r="B21" s="25">
        <f t="shared" si="57"/>
        <v>0.50000000000000011</v>
      </c>
      <c r="C21" s="272">
        <f>SUM('15MIN'!C39:C42)</f>
        <v>1</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1</v>
      </c>
      <c r="N21" s="25">
        <f t="shared" si="36"/>
        <v>0.50000000000000011</v>
      </c>
      <c r="O21" s="272">
        <f>SUM('15MIN'!O39:O42)</f>
        <v>0</v>
      </c>
      <c r="P21" s="272">
        <f>SUM('15MIN'!P39:P42)</f>
        <v>0</v>
      </c>
      <c r="Q21" s="272">
        <f>SUM('15MIN'!Q39:Q42)</f>
        <v>0</v>
      </c>
      <c r="R21" s="272">
        <f>SUM('15MIN'!R39:R42)</f>
        <v>0</v>
      </c>
      <c r="S21" s="272">
        <f>SUM('15MIN'!S39:S42)</f>
        <v>0</v>
      </c>
      <c r="T21" s="272">
        <f>SUM('15MIN'!T39:T42)</f>
        <v>0</v>
      </c>
      <c r="U21" s="272">
        <f>SUM('15MIN'!U39:U42)</f>
        <v>0</v>
      </c>
      <c r="V21" s="272">
        <f>SUM('15MIN'!V39:V42)</f>
        <v>0</v>
      </c>
      <c r="W21" s="277">
        <f>SUM('15MIN'!W39:W42)</f>
        <v>0</v>
      </c>
      <c r="X21" s="275">
        <f t="shared" si="37"/>
        <v>0</v>
      </c>
      <c r="Z21" s="25">
        <f t="shared" si="38"/>
        <v>0.50000000000000011</v>
      </c>
      <c r="AA21" s="272">
        <f>SUM('15MIN'!AA39:AA42)</f>
        <v>382</v>
      </c>
      <c r="AB21" s="272">
        <f>SUM('15MIN'!AB39:AB42)</f>
        <v>28</v>
      </c>
      <c r="AC21" s="272">
        <f>SUM('15MIN'!AC39:AC42)</f>
        <v>43</v>
      </c>
      <c r="AD21" s="272">
        <f>SUM('15MIN'!AD39:AD42)</f>
        <v>4</v>
      </c>
      <c r="AE21" s="272">
        <f>SUM('15MIN'!AE39:AE42)</f>
        <v>13</v>
      </c>
      <c r="AF21" s="272">
        <f>SUM('15MIN'!AF39:AF42)</f>
        <v>11</v>
      </c>
      <c r="AG21" s="272">
        <f>SUM('15MIN'!AG39:AG42)</f>
        <v>2</v>
      </c>
      <c r="AH21" s="272">
        <f>SUM('15MIN'!AH39:AH42)</f>
        <v>7</v>
      </c>
      <c r="AI21" s="277">
        <f>SUM('15MIN'!AI39:AI42)</f>
        <v>0</v>
      </c>
      <c r="AJ21" s="275">
        <f t="shared" si="39"/>
        <v>490</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383</v>
      </c>
      <c r="BX21" s="4">
        <f t="shared" si="48"/>
        <v>28</v>
      </c>
      <c r="BY21" s="4">
        <f t="shared" si="49"/>
        <v>43</v>
      </c>
      <c r="BZ21" s="4">
        <f t="shared" si="50"/>
        <v>4</v>
      </c>
      <c r="CA21" s="4">
        <f t="shared" si="51"/>
        <v>13</v>
      </c>
      <c r="CB21" s="4">
        <f t="shared" si="52"/>
        <v>11</v>
      </c>
      <c r="CC21" s="4">
        <f t="shared" si="53"/>
        <v>2</v>
      </c>
      <c r="CD21" s="4">
        <f t="shared" si="54"/>
        <v>7</v>
      </c>
      <c r="CE21" s="4">
        <f t="shared" si="55"/>
        <v>0</v>
      </c>
      <c r="CF21" s="42">
        <f t="shared" si="56"/>
        <v>491</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1</v>
      </c>
      <c r="P22" s="272">
        <f>SUM('15MIN'!P43:P46)</f>
        <v>0</v>
      </c>
      <c r="Q22" s="272">
        <f>SUM('15MIN'!Q43:Q46)</f>
        <v>0</v>
      </c>
      <c r="R22" s="272">
        <f>SUM('15MIN'!R43:R46)</f>
        <v>0</v>
      </c>
      <c r="S22" s="272">
        <f>SUM('15MIN'!S43:S46)</f>
        <v>0</v>
      </c>
      <c r="T22" s="272">
        <f>SUM('15MIN'!T43:T46)</f>
        <v>0</v>
      </c>
      <c r="U22" s="272">
        <f>SUM('15MIN'!U43:U46)</f>
        <v>0</v>
      </c>
      <c r="V22" s="272">
        <f>SUM('15MIN'!V43:V46)</f>
        <v>0</v>
      </c>
      <c r="W22" s="277">
        <f>SUM('15MIN'!W43:W46)</f>
        <v>0</v>
      </c>
      <c r="X22" s="275">
        <f t="shared" si="37"/>
        <v>1</v>
      </c>
      <c r="Z22" s="25">
        <f t="shared" si="38"/>
        <v>0.54166666666666674</v>
      </c>
      <c r="AA22" s="272">
        <f>SUM('15MIN'!AA43:AA46)</f>
        <v>397</v>
      </c>
      <c r="AB22" s="272">
        <f>SUM('15MIN'!AB43:AB46)</f>
        <v>31</v>
      </c>
      <c r="AC22" s="272">
        <f>SUM('15MIN'!AC43:AC46)</f>
        <v>40</v>
      </c>
      <c r="AD22" s="272">
        <f>SUM('15MIN'!AD43:AD46)</f>
        <v>5</v>
      </c>
      <c r="AE22" s="272">
        <f>SUM('15MIN'!AE43:AE46)</f>
        <v>16</v>
      </c>
      <c r="AF22" s="272">
        <f>SUM('15MIN'!AF43:AF46)</f>
        <v>9</v>
      </c>
      <c r="AG22" s="272">
        <f>SUM('15MIN'!AG43:AG46)</f>
        <v>1</v>
      </c>
      <c r="AH22" s="272">
        <f>SUM('15MIN'!AH43:AH46)</f>
        <v>6</v>
      </c>
      <c r="AI22" s="277">
        <f>SUM('15MIN'!AI43:AI46)</f>
        <v>0</v>
      </c>
      <c r="AJ22" s="275">
        <f t="shared" si="39"/>
        <v>505</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398</v>
      </c>
      <c r="BX22" s="4">
        <f t="shared" si="48"/>
        <v>31</v>
      </c>
      <c r="BY22" s="4">
        <f t="shared" si="49"/>
        <v>40</v>
      </c>
      <c r="BZ22" s="4">
        <f t="shared" si="50"/>
        <v>5</v>
      </c>
      <c r="CA22" s="4">
        <f t="shared" si="51"/>
        <v>16</v>
      </c>
      <c r="CB22" s="4">
        <f t="shared" si="52"/>
        <v>9</v>
      </c>
      <c r="CC22" s="4">
        <f t="shared" si="53"/>
        <v>1</v>
      </c>
      <c r="CD22" s="4">
        <f t="shared" si="54"/>
        <v>6</v>
      </c>
      <c r="CE22" s="4">
        <f t="shared" si="55"/>
        <v>0</v>
      </c>
      <c r="CF22" s="42">
        <f t="shared" si="56"/>
        <v>506</v>
      </c>
    </row>
    <row r="23" spans="2:84" x14ac:dyDescent="0.25">
      <c r="B23" s="25">
        <f t="shared" si="57"/>
        <v>0.58333333333333337</v>
      </c>
      <c r="C23" s="272">
        <f>SUM('15MIN'!C47:C50)</f>
        <v>1</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1</v>
      </c>
      <c r="N23" s="25">
        <f t="shared" si="36"/>
        <v>0.58333333333333337</v>
      </c>
      <c r="O23" s="272">
        <f>SUM('15MIN'!O47:O50)</f>
        <v>0</v>
      </c>
      <c r="P23" s="272">
        <f>SUM('15MIN'!P47:P50)</f>
        <v>0</v>
      </c>
      <c r="Q23" s="272">
        <f>SUM('15MIN'!Q47:Q50)</f>
        <v>0</v>
      </c>
      <c r="R23" s="272">
        <f>SUM('15MIN'!R47:R50)</f>
        <v>0</v>
      </c>
      <c r="S23" s="272">
        <f>SUM('15MIN'!S47:S50)</f>
        <v>0</v>
      </c>
      <c r="T23" s="272">
        <f>SUM('15MIN'!T47:T50)</f>
        <v>0</v>
      </c>
      <c r="U23" s="272">
        <f>SUM('15MIN'!U47:U50)</f>
        <v>0</v>
      </c>
      <c r="V23" s="272">
        <f>SUM('15MIN'!V47:V50)</f>
        <v>1</v>
      </c>
      <c r="W23" s="277">
        <f>SUM('15MIN'!W47:W50)</f>
        <v>2</v>
      </c>
      <c r="X23" s="275">
        <f t="shared" si="37"/>
        <v>3</v>
      </c>
      <c r="Z23" s="25">
        <f t="shared" si="38"/>
        <v>0.58333333333333337</v>
      </c>
      <c r="AA23" s="272">
        <f>SUM('15MIN'!AA47:AA50)</f>
        <v>423</v>
      </c>
      <c r="AB23" s="272">
        <f>SUM('15MIN'!AB47:AB50)</f>
        <v>26</v>
      </c>
      <c r="AC23" s="272">
        <f>SUM('15MIN'!AC47:AC50)</f>
        <v>57</v>
      </c>
      <c r="AD23" s="272">
        <f>SUM('15MIN'!AD47:AD50)</f>
        <v>4</v>
      </c>
      <c r="AE23" s="272">
        <f>SUM('15MIN'!AE47:AE50)</f>
        <v>9</v>
      </c>
      <c r="AF23" s="272">
        <f>SUM('15MIN'!AF47:AF50)</f>
        <v>4</v>
      </c>
      <c r="AG23" s="272">
        <f>SUM('15MIN'!AG47:AG50)</f>
        <v>2</v>
      </c>
      <c r="AH23" s="272">
        <f>SUM('15MIN'!AH47:AH50)</f>
        <v>5</v>
      </c>
      <c r="AI23" s="277">
        <f>SUM('15MIN'!AI47:AI50)</f>
        <v>0</v>
      </c>
      <c r="AJ23" s="275">
        <f t="shared" si="39"/>
        <v>530</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424</v>
      </c>
      <c r="BX23" s="4">
        <f t="shared" si="48"/>
        <v>26</v>
      </c>
      <c r="BY23" s="4">
        <f t="shared" si="49"/>
        <v>57</v>
      </c>
      <c r="BZ23" s="4">
        <f t="shared" si="50"/>
        <v>4</v>
      </c>
      <c r="CA23" s="4">
        <f t="shared" si="51"/>
        <v>9</v>
      </c>
      <c r="CB23" s="4">
        <f t="shared" si="52"/>
        <v>4</v>
      </c>
      <c r="CC23" s="4">
        <f t="shared" si="53"/>
        <v>2</v>
      </c>
      <c r="CD23" s="4">
        <f t="shared" si="54"/>
        <v>6</v>
      </c>
      <c r="CE23" s="4">
        <f t="shared" si="55"/>
        <v>2</v>
      </c>
      <c r="CF23" s="42">
        <f t="shared" si="56"/>
        <v>534</v>
      </c>
    </row>
    <row r="24" spans="2:84" x14ac:dyDescent="0.25">
      <c r="B24" s="25">
        <f t="shared" si="57"/>
        <v>0.625</v>
      </c>
      <c r="C24" s="272">
        <f>SUM('15MIN'!C51:C54)</f>
        <v>1</v>
      </c>
      <c r="D24" s="272">
        <f>SUM('15MIN'!D51:D54)</f>
        <v>0</v>
      </c>
      <c r="E24" s="272">
        <f>SUM('15MIN'!E51:E54)</f>
        <v>0</v>
      </c>
      <c r="F24" s="272">
        <f>SUM('15MIN'!F51:F54)</f>
        <v>1</v>
      </c>
      <c r="G24" s="272">
        <f>SUM('15MIN'!G51:G54)</f>
        <v>1</v>
      </c>
      <c r="H24" s="272">
        <f>SUM('15MIN'!H51:H54)</f>
        <v>0</v>
      </c>
      <c r="I24" s="272">
        <f>SUM('15MIN'!I51:I54)</f>
        <v>0</v>
      </c>
      <c r="J24" s="272">
        <f>SUM('15MIN'!J51:J54)</f>
        <v>0</v>
      </c>
      <c r="K24" s="277">
        <f>SUM('15MIN'!K51:K54)</f>
        <v>0</v>
      </c>
      <c r="L24" s="275">
        <f t="shared" si="35"/>
        <v>3</v>
      </c>
      <c r="N24" s="25">
        <f t="shared" si="36"/>
        <v>0.625</v>
      </c>
      <c r="O24" s="272">
        <f>SUM('15MIN'!O51:O54)</f>
        <v>0</v>
      </c>
      <c r="P24" s="272">
        <f>SUM('15MIN'!P51:P54)</f>
        <v>0</v>
      </c>
      <c r="Q24" s="272">
        <f>SUM('15MIN'!Q51:Q54)</f>
        <v>0</v>
      </c>
      <c r="R24" s="272">
        <f>SUM('15MIN'!R51:R54)</f>
        <v>0</v>
      </c>
      <c r="S24" s="272">
        <f>SUM('15MIN'!S51:S54)</f>
        <v>0</v>
      </c>
      <c r="T24" s="272">
        <f>SUM('15MIN'!T51:T54)</f>
        <v>0</v>
      </c>
      <c r="U24" s="272">
        <f>SUM('15MIN'!U51:U54)</f>
        <v>0</v>
      </c>
      <c r="V24" s="272">
        <f>SUM('15MIN'!V51:V54)</f>
        <v>1</v>
      </c>
      <c r="W24" s="277">
        <f>SUM('15MIN'!W51:W54)</f>
        <v>0</v>
      </c>
      <c r="X24" s="275">
        <f t="shared" si="37"/>
        <v>1</v>
      </c>
      <c r="Z24" s="25">
        <f t="shared" si="38"/>
        <v>0.625</v>
      </c>
      <c r="AA24" s="272">
        <f>SUM('15MIN'!AA51:AA54)</f>
        <v>571</v>
      </c>
      <c r="AB24" s="272">
        <f>SUM('15MIN'!AB51:AB54)</f>
        <v>40</v>
      </c>
      <c r="AC24" s="272">
        <f>SUM('15MIN'!AC51:AC54)</f>
        <v>49</v>
      </c>
      <c r="AD24" s="272">
        <f>SUM('15MIN'!AD51:AD54)</f>
        <v>7</v>
      </c>
      <c r="AE24" s="272">
        <f>SUM('15MIN'!AE51:AE54)</f>
        <v>9</v>
      </c>
      <c r="AF24" s="272">
        <f>SUM('15MIN'!AF51:AF54)</f>
        <v>8</v>
      </c>
      <c r="AG24" s="272">
        <f>SUM('15MIN'!AG51:AG54)</f>
        <v>3</v>
      </c>
      <c r="AH24" s="272">
        <f>SUM('15MIN'!AH51:AH54)</f>
        <v>4</v>
      </c>
      <c r="AI24" s="277">
        <f>SUM('15MIN'!AI51:AI54)</f>
        <v>0</v>
      </c>
      <c r="AJ24" s="275">
        <f t="shared" si="39"/>
        <v>691</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572</v>
      </c>
      <c r="BX24" s="4">
        <f t="shared" si="48"/>
        <v>40</v>
      </c>
      <c r="BY24" s="4">
        <f t="shared" si="49"/>
        <v>49</v>
      </c>
      <c r="BZ24" s="4">
        <f t="shared" si="50"/>
        <v>8</v>
      </c>
      <c r="CA24" s="4">
        <f t="shared" si="51"/>
        <v>10</v>
      </c>
      <c r="CB24" s="4">
        <f t="shared" si="52"/>
        <v>8</v>
      </c>
      <c r="CC24" s="4">
        <f t="shared" si="53"/>
        <v>3</v>
      </c>
      <c r="CD24" s="4">
        <f t="shared" si="54"/>
        <v>5</v>
      </c>
      <c r="CE24" s="4">
        <f t="shared" si="55"/>
        <v>0</v>
      </c>
      <c r="CF24" s="42">
        <f t="shared" si="56"/>
        <v>695</v>
      </c>
    </row>
    <row r="25" spans="2:84" x14ac:dyDescent="0.25">
      <c r="B25" s="25">
        <f t="shared" si="57"/>
        <v>0.66666666666666663</v>
      </c>
      <c r="C25" s="272">
        <f>SUM('15MIN'!C55:C58)</f>
        <v>0</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0</v>
      </c>
      <c r="N25" s="25">
        <f t="shared" si="36"/>
        <v>0.66666666666666663</v>
      </c>
      <c r="O25" s="272">
        <f>SUM('15MIN'!O55:O58)</f>
        <v>0</v>
      </c>
      <c r="P25" s="272">
        <f>SUM('15MIN'!P55:P58)</f>
        <v>0</v>
      </c>
      <c r="Q25" s="272">
        <f>SUM('15MIN'!Q55:Q58)</f>
        <v>0</v>
      </c>
      <c r="R25" s="272">
        <f>SUM('15MIN'!R55:R58)</f>
        <v>0</v>
      </c>
      <c r="S25" s="272">
        <f>SUM('15MIN'!S55:S58)</f>
        <v>0</v>
      </c>
      <c r="T25" s="272">
        <f>SUM('15MIN'!T55:T58)</f>
        <v>0</v>
      </c>
      <c r="U25" s="272">
        <f>SUM('15MIN'!U55:U58)</f>
        <v>0</v>
      </c>
      <c r="V25" s="272">
        <f>SUM('15MIN'!V55:V58)</f>
        <v>0</v>
      </c>
      <c r="W25" s="277">
        <f>SUM('15MIN'!W55:W58)</f>
        <v>2</v>
      </c>
      <c r="X25" s="275">
        <f t="shared" si="37"/>
        <v>2</v>
      </c>
      <c r="Z25" s="25">
        <f t="shared" si="38"/>
        <v>0.66666666666666663</v>
      </c>
      <c r="AA25" s="272">
        <f>SUM('15MIN'!AA55:AA58)</f>
        <v>654</v>
      </c>
      <c r="AB25" s="272">
        <f>SUM('15MIN'!AB55:AB58)</f>
        <v>45</v>
      </c>
      <c r="AC25" s="272">
        <f>SUM('15MIN'!AC55:AC58)</f>
        <v>86</v>
      </c>
      <c r="AD25" s="272">
        <f>SUM('15MIN'!AD55:AD58)</f>
        <v>9</v>
      </c>
      <c r="AE25" s="272">
        <f>SUM('15MIN'!AE55:AE58)</f>
        <v>8</v>
      </c>
      <c r="AF25" s="272">
        <f>SUM('15MIN'!AF55:AF58)</f>
        <v>11</v>
      </c>
      <c r="AG25" s="272">
        <f>SUM('15MIN'!AG55:AG58)</f>
        <v>6</v>
      </c>
      <c r="AH25" s="272">
        <f>SUM('15MIN'!AH55:AH58)</f>
        <v>10</v>
      </c>
      <c r="AI25" s="277">
        <f>SUM('15MIN'!AI55:AI58)</f>
        <v>0</v>
      </c>
      <c r="AJ25" s="275">
        <f t="shared" si="39"/>
        <v>829</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654</v>
      </c>
      <c r="BX25" s="4">
        <f t="shared" si="48"/>
        <v>45</v>
      </c>
      <c r="BY25" s="4">
        <f t="shared" si="49"/>
        <v>86</v>
      </c>
      <c r="BZ25" s="4">
        <f t="shared" si="50"/>
        <v>9</v>
      </c>
      <c r="CA25" s="4">
        <f t="shared" si="51"/>
        <v>8</v>
      </c>
      <c r="CB25" s="4">
        <f t="shared" si="52"/>
        <v>11</v>
      </c>
      <c r="CC25" s="4">
        <f t="shared" si="53"/>
        <v>6</v>
      </c>
      <c r="CD25" s="4">
        <f t="shared" si="54"/>
        <v>10</v>
      </c>
      <c r="CE25" s="4">
        <f t="shared" si="55"/>
        <v>2</v>
      </c>
      <c r="CF25" s="42">
        <f t="shared" si="56"/>
        <v>831</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0</v>
      </c>
      <c r="P26" s="272">
        <f>SUM('15MIN'!P59:P62)</f>
        <v>0</v>
      </c>
      <c r="Q26" s="272">
        <f>SUM('15MIN'!Q59:Q62)</f>
        <v>0</v>
      </c>
      <c r="R26" s="272">
        <f>SUM('15MIN'!R59:R62)</f>
        <v>0</v>
      </c>
      <c r="S26" s="272">
        <f>SUM('15MIN'!S59:S62)</f>
        <v>0</v>
      </c>
      <c r="T26" s="272">
        <f>SUM('15MIN'!T59:T62)</f>
        <v>0</v>
      </c>
      <c r="U26" s="272">
        <f>SUM('15MIN'!U59:U62)</f>
        <v>0</v>
      </c>
      <c r="V26" s="272">
        <f>SUM('15MIN'!V59:V62)</f>
        <v>1</v>
      </c>
      <c r="W26" s="277">
        <f>SUM('15MIN'!W59:W62)</f>
        <v>0</v>
      </c>
      <c r="X26" s="275">
        <f t="shared" si="37"/>
        <v>1</v>
      </c>
      <c r="Z26" s="25">
        <f t="shared" si="38"/>
        <v>0.70833333333333326</v>
      </c>
      <c r="AA26" s="272">
        <f>SUM('15MIN'!AA59:AA62)</f>
        <v>679</v>
      </c>
      <c r="AB26" s="272">
        <f>SUM('15MIN'!AB59:AB62)</f>
        <v>38</v>
      </c>
      <c r="AC26" s="272">
        <f>SUM('15MIN'!AC59:AC62)</f>
        <v>92</v>
      </c>
      <c r="AD26" s="272">
        <f>SUM('15MIN'!AD59:AD62)</f>
        <v>5</v>
      </c>
      <c r="AE26" s="272">
        <f>SUM('15MIN'!AE59:AE62)</f>
        <v>4</v>
      </c>
      <c r="AF26" s="272">
        <f>SUM('15MIN'!AF59:AF62)</f>
        <v>2</v>
      </c>
      <c r="AG26" s="272">
        <f>SUM('15MIN'!AG59:AG62)</f>
        <v>3</v>
      </c>
      <c r="AH26" s="272">
        <f>SUM('15MIN'!AH59:AH62)</f>
        <v>8</v>
      </c>
      <c r="AI26" s="277">
        <f>SUM('15MIN'!AI59:AI62)</f>
        <v>0</v>
      </c>
      <c r="AJ26" s="275">
        <f t="shared" si="39"/>
        <v>831</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679</v>
      </c>
      <c r="BX26" s="4">
        <f t="shared" si="48"/>
        <v>38</v>
      </c>
      <c r="BY26" s="4">
        <f t="shared" si="49"/>
        <v>92</v>
      </c>
      <c r="BZ26" s="4">
        <f t="shared" si="50"/>
        <v>5</v>
      </c>
      <c r="CA26" s="4">
        <f t="shared" si="51"/>
        <v>4</v>
      </c>
      <c r="CB26" s="4">
        <f t="shared" si="52"/>
        <v>2</v>
      </c>
      <c r="CC26" s="4">
        <f t="shared" si="53"/>
        <v>3</v>
      </c>
      <c r="CD26" s="4">
        <f t="shared" si="54"/>
        <v>9</v>
      </c>
      <c r="CE26" s="4">
        <f t="shared" si="55"/>
        <v>0</v>
      </c>
      <c r="CF26" s="42">
        <f t="shared" si="56"/>
        <v>832</v>
      </c>
    </row>
    <row r="27" spans="2:84" x14ac:dyDescent="0.25">
      <c r="B27" s="25">
        <f t="shared" si="57"/>
        <v>0.74999999999999989</v>
      </c>
      <c r="C27" s="274">
        <f>SUM('15MIN'!C63:C66)</f>
        <v>1</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1</v>
      </c>
      <c r="N27" s="25">
        <f t="shared" si="36"/>
        <v>0.74999999999999989</v>
      </c>
      <c r="O27" s="274">
        <f>SUM('15MIN'!O63:O66)</f>
        <v>0</v>
      </c>
      <c r="P27" s="274">
        <f>SUM('15MIN'!P63:P66)</f>
        <v>1</v>
      </c>
      <c r="Q27" s="274">
        <f>SUM('15MIN'!Q63:Q66)</f>
        <v>0</v>
      </c>
      <c r="R27" s="274">
        <f>SUM('15MIN'!R63:R66)</f>
        <v>0</v>
      </c>
      <c r="S27" s="274">
        <f>SUM('15MIN'!S63:S66)</f>
        <v>0</v>
      </c>
      <c r="T27" s="274">
        <f>SUM('15MIN'!T63:T66)</f>
        <v>0</v>
      </c>
      <c r="U27" s="274">
        <f>SUM('15MIN'!U63:U66)</f>
        <v>0</v>
      </c>
      <c r="V27" s="274">
        <f>SUM('15MIN'!V63:V66)</f>
        <v>0</v>
      </c>
      <c r="W27" s="278">
        <f>SUM('15MIN'!W63:W66)</f>
        <v>0</v>
      </c>
      <c r="X27" s="275">
        <f t="shared" si="37"/>
        <v>1</v>
      </c>
      <c r="Z27" s="25">
        <f t="shared" si="38"/>
        <v>0.74999999999999989</v>
      </c>
      <c r="AA27" s="274">
        <f>SUM('15MIN'!AA63:AA66)</f>
        <v>535</v>
      </c>
      <c r="AB27" s="274">
        <f>SUM('15MIN'!AB63:AB66)</f>
        <v>19</v>
      </c>
      <c r="AC27" s="274">
        <f>SUM('15MIN'!AC63:AC66)</f>
        <v>47</v>
      </c>
      <c r="AD27" s="274">
        <f>SUM('15MIN'!AD63:AD66)</f>
        <v>0</v>
      </c>
      <c r="AE27" s="274">
        <f>SUM('15MIN'!AE63:AE66)</f>
        <v>1</v>
      </c>
      <c r="AF27" s="274">
        <f>SUM('15MIN'!AF63:AF66)</f>
        <v>0</v>
      </c>
      <c r="AG27" s="274">
        <f>SUM('15MIN'!AG63:AG66)</f>
        <v>3</v>
      </c>
      <c r="AH27" s="274">
        <f>SUM('15MIN'!AH63:AH66)</f>
        <v>1</v>
      </c>
      <c r="AI27" s="278">
        <f>SUM('15MIN'!AI63:AI66)</f>
        <v>0</v>
      </c>
      <c r="AJ27" s="275">
        <f t="shared" si="39"/>
        <v>606</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536</v>
      </c>
      <c r="BX27" s="4">
        <f t="shared" si="48"/>
        <v>20</v>
      </c>
      <c r="BY27" s="4">
        <f t="shared" si="49"/>
        <v>47</v>
      </c>
      <c r="BZ27" s="4">
        <f t="shared" si="50"/>
        <v>0</v>
      </c>
      <c r="CA27" s="4">
        <f t="shared" si="51"/>
        <v>1</v>
      </c>
      <c r="CB27" s="4">
        <f t="shared" si="52"/>
        <v>0</v>
      </c>
      <c r="CC27" s="4">
        <f t="shared" si="53"/>
        <v>3</v>
      </c>
      <c r="CD27" s="4">
        <f t="shared" si="54"/>
        <v>1</v>
      </c>
      <c r="CE27" s="4">
        <f t="shared" si="55"/>
        <v>0</v>
      </c>
      <c r="CF27" s="42">
        <f t="shared" si="56"/>
        <v>608</v>
      </c>
    </row>
    <row r="28" spans="2:84" x14ac:dyDescent="0.25">
      <c r="B28" s="26" t="s">
        <v>19</v>
      </c>
      <c r="C28" s="275">
        <f t="shared" ref="C28:L28" si="58">SUM(C15:C27)</f>
        <v>4</v>
      </c>
      <c r="D28" s="275">
        <f t="shared" si="58"/>
        <v>0</v>
      </c>
      <c r="E28" s="275">
        <f t="shared" si="58"/>
        <v>1</v>
      </c>
      <c r="F28" s="275">
        <f t="shared" si="58"/>
        <v>1</v>
      </c>
      <c r="G28" s="275">
        <f t="shared" si="58"/>
        <v>1</v>
      </c>
      <c r="H28" s="275">
        <f t="shared" si="58"/>
        <v>0</v>
      </c>
      <c r="I28" s="275">
        <f t="shared" si="58"/>
        <v>0</v>
      </c>
      <c r="J28" s="275">
        <f t="shared" si="58"/>
        <v>0</v>
      </c>
      <c r="K28" s="275">
        <f t="shared" si="58"/>
        <v>0</v>
      </c>
      <c r="L28" s="276">
        <f t="shared" si="58"/>
        <v>7</v>
      </c>
      <c r="N28" s="26" t="s">
        <v>19</v>
      </c>
      <c r="O28" s="275">
        <f t="shared" ref="O28:X28" si="59">SUM(O15:O27)</f>
        <v>4</v>
      </c>
      <c r="P28" s="275">
        <f t="shared" si="59"/>
        <v>2</v>
      </c>
      <c r="Q28" s="275">
        <f t="shared" si="59"/>
        <v>0</v>
      </c>
      <c r="R28" s="275">
        <f t="shared" si="59"/>
        <v>1</v>
      </c>
      <c r="S28" s="275">
        <f t="shared" si="59"/>
        <v>0</v>
      </c>
      <c r="T28" s="275">
        <f t="shared" si="59"/>
        <v>0</v>
      </c>
      <c r="U28" s="275">
        <f t="shared" si="59"/>
        <v>0</v>
      </c>
      <c r="V28" s="275">
        <f t="shared" si="59"/>
        <v>3</v>
      </c>
      <c r="W28" s="275">
        <f t="shared" si="59"/>
        <v>4</v>
      </c>
      <c r="X28" s="276">
        <f t="shared" si="59"/>
        <v>14</v>
      </c>
      <c r="Z28" s="26" t="s">
        <v>19</v>
      </c>
      <c r="AA28" s="275">
        <f t="shared" ref="AA28:AJ28" si="60">SUM(AA15:AA27)</f>
        <v>5115</v>
      </c>
      <c r="AB28" s="275">
        <f t="shared" si="60"/>
        <v>341</v>
      </c>
      <c r="AC28" s="275">
        <f t="shared" si="60"/>
        <v>697</v>
      </c>
      <c r="AD28" s="275">
        <f t="shared" si="60"/>
        <v>57</v>
      </c>
      <c r="AE28" s="275">
        <f t="shared" si="60"/>
        <v>134</v>
      </c>
      <c r="AF28" s="275">
        <f t="shared" si="60"/>
        <v>109</v>
      </c>
      <c r="AG28" s="275">
        <f t="shared" si="60"/>
        <v>39</v>
      </c>
      <c r="AH28" s="275">
        <f t="shared" si="60"/>
        <v>55</v>
      </c>
      <c r="AI28" s="275">
        <f t="shared" si="60"/>
        <v>4</v>
      </c>
      <c r="AJ28" s="276">
        <f t="shared" si="60"/>
        <v>6551</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5123</v>
      </c>
      <c r="BX28" s="42">
        <f t="shared" si="64"/>
        <v>343</v>
      </c>
      <c r="BY28" s="42">
        <f t="shared" si="64"/>
        <v>698</v>
      </c>
      <c r="BZ28" s="42">
        <f t="shared" si="64"/>
        <v>59</v>
      </c>
      <c r="CA28" s="42">
        <f t="shared" si="64"/>
        <v>135</v>
      </c>
      <c r="CB28" s="42">
        <f t="shared" si="64"/>
        <v>109</v>
      </c>
      <c r="CC28" s="42">
        <f t="shared" si="64"/>
        <v>39</v>
      </c>
      <c r="CD28" s="42">
        <f t="shared" si="64"/>
        <v>58</v>
      </c>
      <c r="CE28" s="42">
        <f t="shared" si="64"/>
        <v>8</v>
      </c>
      <c r="CF28" s="13">
        <f t="shared" si="64"/>
        <v>6572</v>
      </c>
    </row>
    <row r="29" spans="2:84" x14ac:dyDescent="0.25">
      <c r="B29" s="3"/>
    </row>
    <row r="30" spans="2:84" x14ac:dyDescent="0.25">
      <c r="B30" s="3"/>
    </row>
    <row r="32" spans="2:84" ht="31.5" x14ac:dyDescent="0.5">
      <c r="C32" s="31" t="str">
        <f>'15MIN'!C71:L71</f>
        <v>ORIGIN: Steeple Rd (east)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Steeple Rd to B1018 The Street</v>
      </c>
      <c r="D35" s="224"/>
      <c r="E35" s="224"/>
      <c r="F35" s="224"/>
      <c r="G35" s="224"/>
      <c r="H35" s="224"/>
      <c r="I35" s="224"/>
      <c r="J35" s="224"/>
      <c r="K35" s="224"/>
      <c r="L35" s="224"/>
      <c r="O35" s="224" t="str">
        <f>'15MIN'!O74:X74</f>
        <v>Steeple Rd to Steeple Rd</v>
      </c>
      <c r="P35" s="224"/>
      <c r="Q35" s="224"/>
      <c r="R35" s="224"/>
      <c r="S35" s="224"/>
      <c r="T35" s="224"/>
      <c r="U35" s="224"/>
      <c r="V35" s="224"/>
      <c r="W35" s="224"/>
      <c r="X35" s="224"/>
      <c r="Z35" s="30"/>
      <c r="AA35" s="224" t="str">
        <f>'15MIN'!AA74:AJ74</f>
        <v>Steeple Rd to B1018 Burnham Rd</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Steeple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0</v>
      </c>
      <c r="D38" s="272">
        <f>SUM('15MIN'!D77:D80)</f>
        <v>0</v>
      </c>
      <c r="E38" s="272">
        <f>SUM('15MIN'!E77:E80)</f>
        <v>0</v>
      </c>
      <c r="F38" s="272">
        <f>SUM('15MIN'!F77:F80)</f>
        <v>0</v>
      </c>
      <c r="G38" s="272">
        <f>SUM('15MIN'!G77:G80)</f>
        <v>0</v>
      </c>
      <c r="H38" s="272">
        <f>SUM('15MIN'!H77:H80)</f>
        <v>0</v>
      </c>
      <c r="I38" s="272">
        <f>SUM('15MIN'!I77:I80)</f>
        <v>0</v>
      </c>
      <c r="J38" s="272">
        <f>SUM('15MIN'!J77:J80)</f>
        <v>0</v>
      </c>
      <c r="K38" s="277">
        <f>SUM('15MIN'!K77:K80)</f>
        <v>1</v>
      </c>
      <c r="L38" s="275">
        <f>SUM(C38:K38)</f>
        <v>1</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0</v>
      </c>
      <c r="AB38" s="272">
        <f>SUM('15MIN'!AB77:AB80)</f>
        <v>0</v>
      </c>
      <c r="AC38" s="272">
        <f>SUM('15MIN'!AC77:AC80)</f>
        <v>0</v>
      </c>
      <c r="AD38" s="272">
        <f>SUM('15MIN'!AD77:AD80)</f>
        <v>0</v>
      </c>
      <c r="AE38" s="272">
        <f>SUM('15MIN'!AE77:AE80)</f>
        <v>0</v>
      </c>
      <c r="AF38" s="272">
        <f>SUM('15MIN'!AF77:AF80)</f>
        <v>0</v>
      </c>
      <c r="AG38" s="272">
        <f>SUM('15MIN'!AG77:AG80)</f>
        <v>0</v>
      </c>
      <c r="AH38" s="272">
        <f>SUM('15MIN'!AH77:AH80)</f>
        <v>0</v>
      </c>
      <c r="AI38" s="277">
        <f>SUM('15MIN'!AI77:AI80)</f>
        <v>0</v>
      </c>
      <c r="AJ38" s="275">
        <f>SUM(AA38:AI38)</f>
        <v>0</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0</v>
      </c>
      <c r="BX38" s="4">
        <f t="shared" ref="BX38:BX50" si="80">SUM(D38,P38,AB38,AN38,AZ38,BL38)</f>
        <v>0</v>
      </c>
      <c r="BY38" s="4">
        <f t="shared" ref="BY38:BY50" si="81">SUM(E38,Q38,AC38,AO38,BA38,BM38)</f>
        <v>0</v>
      </c>
      <c r="BZ38" s="4">
        <f t="shared" ref="BZ38:BZ50" si="82">SUM(F38,R38,AD38,AP38,BB38,BN38)</f>
        <v>0</v>
      </c>
      <c r="CA38" s="4">
        <f t="shared" ref="CA38:CA50" si="83">SUM(G38,S38,AE38,AQ38,BC38,BO38)</f>
        <v>0</v>
      </c>
      <c r="CB38" s="4">
        <f t="shared" ref="CB38:CB50" si="84">SUM(H38,T38,AF38,AR38,BD38,BP38)</f>
        <v>0</v>
      </c>
      <c r="CC38" s="4">
        <f t="shared" ref="CC38:CC50" si="85">SUM(I38,U38,AG38,AS38,BE38,BQ38)</f>
        <v>0</v>
      </c>
      <c r="CD38" s="4">
        <f t="shared" ref="CD38:CD50" si="86">SUM(J38,V38,AH38,AT38,BF38,BR38)</f>
        <v>0</v>
      </c>
      <c r="CE38" s="4">
        <f t="shared" ref="CE38:CE50" si="87">SUM(K38,W38,AI38,AU38,BG38,BS38)</f>
        <v>1</v>
      </c>
      <c r="CF38" s="42">
        <f>IF(BW38&lt;&gt;"",SUM(BW38:CE38),"")</f>
        <v>1</v>
      </c>
    </row>
    <row r="39" spans="2:84" x14ac:dyDescent="0.25">
      <c r="B39" s="25">
        <f t="shared" si="79"/>
        <v>0.29166666666666669</v>
      </c>
      <c r="C39" s="272">
        <f>SUM('15MIN'!C81:C84)</f>
        <v>0</v>
      </c>
      <c r="D39" s="272">
        <f>SUM('15MIN'!D81:D84)</f>
        <v>0</v>
      </c>
      <c r="E39" s="272">
        <f>SUM('15MIN'!E81:E84)</f>
        <v>0</v>
      </c>
      <c r="F39" s="272">
        <f>SUM('15MIN'!F81:F84)</f>
        <v>0</v>
      </c>
      <c r="G39" s="272">
        <f>SUM('15MIN'!G81:G84)</f>
        <v>0</v>
      </c>
      <c r="H39" s="272">
        <f>SUM('15MIN'!H81:H84)</f>
        <v>0</v>
      </c>
      <c r="I39" s="272">
        <f>SUM('15MIN'!I81:I84)</f>
        <v>0</v>
      </c>
      <c r="J39" s="272">
        <f>SUM('15MIN'!J81:J84)</f>
        <v>0</v>
      </c>
      <c r="K39" s="277">
        <f>SUM('15MIN'!K81:K84)</f>
        <v>0</v>
      </c>
      <c r="L39" s="275">
        <f t="shared" ref="L39:L50" si="88">SUM(C39:K39)</f>
        <v>0</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0</v>
      </c>
      <c r="AB39" s="272">
        <f>SUM('15MIN'!AB81:AB84)</f>
        <v>0</v>
      </c>
      <c r="AC39" s="272">
        <f>SUM('15MIN'!AC81:AC84)</f>
        <v>0</v>
      </c>
      <c r="AD39" s="272">
        <f>SUM('15MIN'!AD81:AD84)</f>
        <v>0</v>
      </c>
      <c r="AE39" s="272">
        <f>SUM('15MIN'!AE81:AE84)</f>
        <v>0</v>
      </c>
      <c r="AF39" s="272">
        <f>SUM('15MIN'!AF81:AF84)</f>
        <v>0</v>
      </c>
      <c r="AG39" s="272">
        <f>SUM('15MIN'!AG81:AG84)</f>
        <v>0</v>
      </c>
      <c r="AH39" s="272">
        <f>SUM('15MIN'!AH81:AH84)</f>
        <v>0</v>
      </c>
      <c r="AI39" s="277">
        <f>SUM('15MIN'!AI81:AI84)</f>
        <v>0</v>
      </c>
      <c r="AJ39" s="275">
        <f t="shared" ref="AJ39:AJ50" si="92">SUM(AA39:AI39)</f>
        <v>0</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0</v>
      </c>
      <c r="BX39" s="4">
        <f t="shared" si="80"/>
        <v>0</v>
      </c>
      <c r="BY39" s="4">
        <f t="shared" si="81"/>
        <v>0</v>
      </c>
      <c r="BZ39" s="4">
        <f t="shared" si="82"/>
        <v>0</v>
      </c>
      <c r="CA39" s="4">
        <f t="shared" si="83"/>
        <v>0</v>
      </c>
      <c r="CB39" s="4">
        <f t="shared" si="84"/>
        <v>0</v>
      </c>
      <c r="CC39" s="4">
        <f t="shared" si="85"/>
        <v>0</v>
      </c>
      <c r="CD39" s="4">
        <f t="shared" si="86"/>
        <v>0</v>
      </c>
      <c r="CE39" s="4">
        <f t="shared" si="87"/>
        <v>0</v>
      </c>
      <c r="CF39" s="42">
        <f t="shared" ref="CF39:CF50" si="101">IF(BW39&lt;&gt;"",SUM(BW39:CE39),"")</f>
        <v>0</v>
      </c>
    </row>
    <row r="40" spans="2:84" x14ac:dyDescent="0.25">
      <c r="B40" s="25">
        <f t="shared" si="79"/>
        <v>0.33333333333333337</v>
      </c>
      <c r="C40" s="272">
        <f>SUM('15MIN'!C85:C88)</f>
        <v>0</v>
      </c>
      <c r="D40" s="272">
        <f>SUM('15MIN'!D85:D88)</f>
        <v>0</v>
      </c>
      <c r="E40" s="272">
        <f>SUM('15MIN'!E85:E88)</f>
        <v>0</v>
      </c>
      <c r="F40" s="272">
        <f>SUM('15MIN'!F85:F88)</f>
        <v>0</v>
      </c>
      <c r="G40" s="272">
        <f>SUM('15MIN'!G85:G88)</f>
        <v>0</v>
      </c>
      <c r="H40" s="272">
        <f>SUM('15MIN'!H85:H88)</f>
        <v>0</v>
      </c>
      <c r="I40" s="272">
        <f>SUM('15MIN'!I85:I88)</f>
        <v>0</v>
      </c>
      <c r="J40" s="272">
        <f>SUM('15MIN'!J85:J88)</f>
        <v>0</v>
      </c>
      <c r="K40" s="277">
        <f>SUM('15MIN'!K85:K88)</f>
        <v>0</v>
      </c>
      <c r="L40" s="275">
        <f t="shared" si="88"/>
        <v>0</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0</v>
      </c>
      <c r="AB40" s="272">
        <f>SUM('15MIN'!AB85:AB88)</f>
        <v>0</v>
      </c>
      <c r="AC40" s="272">
        <f>SUM('15MIN'!AC85:AC88)</f>
        <v>0</v>
      </c>
      <c r="AD40" s="272">
        <f>SUM('15MIN'!AD85:AD88)</f>
        <v>0</v>
      </c>
      <c r="AE40" s="272">
        <f>SUM('15MIN'!AE85:AE88)</f>
        <v>0</v>
      </c>
      <c r="AF40" s="272">
        <f>SUM('15MIN'!AF85:AF88)</f>
        <v>0</v>
      </c>
      <c r="AG40" s="272">
        <f>SUM('15MIN'!AG85:AG88)</f>
        <v>0</v>
      </c>
      <c r="AH40" s="272">
        <f>SUM('15MIN'!AH85:AH88)</f>
        <v>0</v>
      </c>
      <c r="AI40" s="277">
        <f>SUM('15MIN'!AI85:AI88)</f>
        <v>0</v>
      </c>
      <c r="AJ40" s="275">
        <f t="shared" si="92"/>
        <v>0</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0</v>
      </c>
      <c r="BX40" s="4">
        <f t="shared" si="80"/>
        <v>0</v>
      </c>
      <c r="BY40" s="4">
        <f t="shared" si="81"/>
        <v>0</v>
      </c>
      <c r="BZ40" s="4">
        <f t="shared" si="82"/>
        <v>0</v>
      </c>
      <c r="CA40" s="4">
        <f t="shared" si="83"/>
        <v>0</v>
      </c>
      <c r="CB40" s="4">
        <f t="shared" si="84"/>
        <v>0</v>
      </c>
      <c r="CC40" s="4">
        <f t="shared" si="85"/>
        <v>0</v>
      </c>
      <c r="CD40" s="4">
        <f t="shared" si="86"/>
        <v>0</v>
      </c>
      <c r="CE40" s="4">
        <f t="shared" si="87"/>
        <v>0</v>
      </c>
      <c r="CF40" s="42">
        <f t="shared" si="101"/>
        <v>0</v>
      </c>
    </row>
    <row r="41" spans="2:84" x14ac:dyDescent="0.25">
      <c r="B41" s="25">
        <f t="shared" si="79"/>
        <v>0.37500000000000006</v>
      </c>
      <c r="C41" s="272">
        <f>SUM('15MIN'!C89:C92)</f>
        <v>1</v>
      </c>
      <c r="D41" s="272">
        <f>SUM('15MIN'!D89:D92)</f>
        <v>0</v>
      </c>
      <c r="E41" s="272">
        <f>SUM('15MIN'!E89:E92)</f>
        <v>0</v>
      </c>
      <c r="F41" s="272">
        <f>SUM('15MIN'!F89:F92)</f>
        <v>0</v>
      </c>
      <c r="G41" s="272">
        <f>SUM('15MIN'!G89:G92)</f>
        <v>0</v>
      </c>
      <c r="H41" s="272">
        <f>SUM('15MIN'!H89:H92)</f>
        <v>0</v>
      </c>
      <c r="I41" s="272">
        <f>SUM('15MIN'!I89:I92)</f>
        <v>0</v>
      </c>
      <c r="J41" s="272">
        <f>SUM('15MIN'!J89:J92)</f>
        <v>0</v>
      </c>
      <c r="K41" s="277">
        <f>SUM('15MIN'!K89:K92)</f>
        <v>0</v>
      </c>
      <c r="L41" s="275">
        <f t="shared" si="88"/>
        <v>1</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0</v>
      </c>
      <c r="AB41" s="272">
        <f>SUM('15MIN'!AB89:AB92)</f>
        <v>0</v>
      </c>
      <c r="AC41" s="272">
        <f>SUM('15MIN'!AC89:AC92)</f>
        <v>0</v>
      </c>
      <c r="AD41" s="272">
        <f>SUM('15MIN'!AD89:AD92)</f>
        <v>0</v>
      </c>
      <c r="AE41" s="272">
        <f>SUM('15MIN'!AE89:AE92)</f>
        <v>0</v>
      </c>
      <c r="AF41" s="272">
        <f>SUM('15MIN'!AF89:AF92)</f>
        <v>0</v>
      </c>
      <c r="AG41" s="272">
        <f>SUM('15MIN'!AG89:AG92)</f>
        <v>0</v>
      </c>
      <c r="AH41" s="272">
        <f>SUM('15MIN'!AH89:AH92)</f>
        <v>0</v>
      </c>
      <c r="AI41" s="277">
        <f>SUM('15MIN'!AI89:AI92)</f>
        <v>0</v>
      </c>
      <c r="AJ41" s="275">
        <f t="shared" si="92"/>
        <v>0</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1</v>
      </c>
      <c r="BX41" s="4">
        <f t="shared" si="80"/>
        <v>0</v>
      </c>
      <c r="BY41" s="4">
        <f t="shared" si="81"/>
        <v>0</v>
      </c>
      <c r="BZ41" s="4">
        <f t="shared" si="82"/>
        <v>0</v>
      </c>
      <c r="CA41" s="4">
        <f t="shared" si="83"/>
        <v>0</v>
      </c>
      <c r="CB41" s="4">
        <f t="shared" si="84"/>
        <v>0</v>
      </c>
      <c r="CC41" s="4">
        <f t="shared" si="85"/>
        <v>0</v>
      </c>
      <c r="CD41" s="4">
        <f t="shared" si="86"/>
        <v>0</v>
      </c>
      <c r="CE41" s="4">
        <f t="shared" si="87"/>
        <v>0</v>
      </c>
      <c r="CF41" s="42">
        <f t="shared" si="101"/>
        <v>1</v>
      </c>
    </row>
    <row r="42" spans="2:84" x14ac:dyDescent="0.25">
      <c r="B42" s="25">
        <f t="shared" si="79"/>
        <v>0.41666666666666674</v>
      </c>
      <c r="C42" s="272">
        <f>SUM('15MIN'!C93:C96)</f>
        <v>1</v>
      </c>
      <c r="D42" s="272">
        <f>SUM('15MIN'!D93:D96)</f>
        <v>0</v>
      </c>
      <c r="E42" s="272">
        <f>SUM('15MIN'!E93:E96)</f>
        <v>0</v>
      </c>
      <c r="F42" s="272">
        <f>SUM('15MIN'!F93:F96)</f>
        <v>0</v>
      </c>
      <c r="G42" s="272">
        <f>SUM('15MIN'!G93:G96)</f>
        <v>0</v>
      </c>
      <c r="H42" s="272">
        <f>SUM('15MIN'!H93:H96)</f>
        <v>0</v>
      </c>
      <c r="I42" s="272">
        <f>SUM('15MIN'!I93:I96)</f>
        <v>0</v>
      </c>
      <c r="J42" s="272">
        <f>SUM('15MIN'!J93:J96)</f>
        <v>0</v>
      </c>
      <c r="K42" s="277">
        <f>SUM('15MIN'!K93:K96)</f>
        <v>0</v>
      </c>
      <c r="L42" s="275">
        <f t="shared" si="88"/>
        <v>1</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0</v>
      </c>
      <c r="AB42" s="272">
        <f>SUM('15MIN'!AB93:AB96)</f>
        <v>0</v>
      </c>
      <c r="AC42" s="272">
        <f>SUM('15MIN'!AC93:AC96)</f>
        <v>0</v>
      </c>
      <c r="AD42" s="272">
        <f>SUM('15MIN'!AD93:AD96)</f>
        <v>0</v>
      </c>
      <c r="AE42" s="272">
        <f>SUM('15MIN'!AE93:AE96)</f>
        <v>0</v>
      </c>
      <c r="AF42" s="272">
        <f>SUM('15MIN'!AF93:AF96)</f>
        <v>0</v>
      </c>
      <c r="AG42" s="272">
        <f>SUM('15MIN'!AG93:AG96)</f>
        <v>0</v>
      </c>
      <c r="AH42" s="272">
        <f>SUM('15MIN'!AH93:AH96)</f>
        <v>0</v>
      </c>
      <c r="AI42" s="277">
        <f>SUM('15MIN'!AI93:AI96)</f>
        <v>0</v>
      </c>
      <c r="AJ42" s="275">
        <f t="shared" si="92"/>
        <v>0</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1</v>
      </c>
      <c r="BX42" s="4">
        <f t="shared" si="80"/>
        <v>0</v>
      </c>
      <c r="BY42" s="4">
        <f t="shared" si="81"/>
        <v>0</v>
      </c>
      <c r="BZ42" s="4">
        <f t="shared" si="82"/>
        <v>0</v>
      </c>
      <c r="CA42" s="4">
        <f t="shared" si="83"/>
        <v>0</v>
      </c>
      <c r="CB42" s="4">
        <f t="shared" si="84"/>
        <v>0</v>
      </c>
      <c r="CC42" s="4">
        <f t="shared" si="85"/>
        <v>0</v>
      </c>
      <c r="CD42" s="4">
        <f t="shared" si="86"/>
        <v>0</v>
      </c>
      <c r="CE42" s="4">
        <f t="shared" si="87"/>
        <v>0</v>
      </c>
      <c r="CF42" s="42">
        <f t="shared" si="101"/>
        <v>1</v>
      </c>
    </row>
    <row r="43" spans="2:84" x14ac:dyDescent="0.25">
      <c r="B43" s="25">
        <f t="shared" si="79"/>
        <v>0.45833333333333343</v>
      </c>
      <c r="C43" s="272">
        <f>SUM('15MIN'!C97:C100)</f>
        <v>0</v>
      </c>
      <c r="D43" s="272">
        <f>SUM('15MIN'!D97:D100)</f>
        <v>0</v>
      </c>
      <c r="E43" s="272">
        <f>SUM('15MIN'!E97:E100)</f>
        <v>0</v>
      </c>
      <c r="F43" s="272">
        <f>SUM('15MIN'!F97:F100)</f>
        <v>1</v>
      </c>
      <c r="G43" s="272">
        <f>SUM('15MIN'!G97:G100)</f>
        <v>0</v>
      </c>
      <c r="H43" s="272">
        <f>SUM('15MIN'!H97:H100)</f>
        <v>0</v>
      </c>
      <c r="I43" s="272">
        <f>SUM('15MIN'!I97:I100)</f>
        <v>0</v>
      </c>
      <c r="J43" s="272">
        <f>SUM('15MIN'!J97:J100)</f>
        <v>0</v>
      </c>
      <c r="K43" s="277">
        <f>SUM('15MIN'!K97:K100)</f>
        <v>0</v>
      </c>
      <c r="L43" s="275">
        <f t="shared" si="88"/>
        <v>1</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0</v>
      </c>
      <c r="AB43" s="272">
        <f>SUM('15MIN'!AB97:AB100)</f>
        <v>0</v>
      </c>
      <c r="AC43" s="272">
        <f>SUM('15MIN'!AC97:AC100)</f>
        <v>0</v>
      </c>
      <c r="AD43" s="272">
        <f>SUM('15MIN'!AD97:AD100)</f>
        <v>0</v>
      </c>
      <c r="AE43" s="272">
        <f>SUM('15MIN'!AE97:AE100)</f>
        <v>0</v>
      </c>
      <c r="AF43" s="272">
        <f>SUM('15MIN'!AF97:AF100)</f>
        <v>0</v>
      </c>
      <c r="AG43" s="272">
        <f>SUM('15MIN'!AG97:AG100)</f>
        <v>0</v>
      </c>
      <c r="AH43" s="272">
        <f>SUM('15MIN'!AH97:AH100)</f>
        <v>0</v>
      </c>
      <c r="AI43" s="277">
        <f>SUM('15MIN'!AI97:AI100)</f>
        <v>0</v>
      </c>
      <c r="AJ43" s="275">
        <f t="shared" si="92"/>
        <v>0</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0</v>
      </c>
      <c r="BX43" s="4">
        <f t="shared" si="80"/>
        <v>0</v>
      </c>
      <c r="BY43" s="4">
        <f t="shared" si="81"/>
        <v>0</v>
      </c>
      <c r="BZ43" s="4">
        <f t="shared" si="82"/>
        <v>1</v>
      </c>
      <c r="CA43" s="4">
        <f t="shared" si="83"/>
        <v>0</v>
      </c>
      <c r="CB43" s="4">
        <f t="shared" si="84"/>
        <v>0</v>
      </c>
      <c r="CC43" s="4">
        <f t="shared" si="85"/>
        <v>0</v>
      </c>
      <c r="CD43" s="4">
        <f t="shared" si="86"/>
        <v>0</v>
      </c>
      <c r="CE43" s="4">
        <f t="shared" si="87"/>
        <v>0</v>
      </c>
      <c r="CF43" s="42">
        <f t="shared" si="101"/>
        <v>1</v>
      </c>
    </row>
    <row r="44" spans="2:84" x14ac:dyDescent="0.25">
      <c r="B44" s="25">
        <f t="shared" si="79"/>
        <v>0.50000000000000011</v>
      </c>
      <c r="C44" s="272">
        <f>SUM('15MIN'!C101:C104)</f>
        <v>0</v>
      </c>
      <c r="D44" s="272">
        <f>SUM('15MIN'!D101:D104)</f>
        <v>0</v>
      </c>
      <c r="E44" s="272">
        <f>SUM('15MIN'!E101:E104)</f>
        <v>0</v>
      </c>
      <c r="F44" s="272">
        <f>SUM('15MIN'!F101:F104)</f>
        <v>1</v>
      </c>
      <c r="G44" s="272">
        <f>SUM('15MIN'!G101:G104)</f>
        <v>0</v>
      </c>
      <c r="H44" s="272">
        <f>SUM('15MIN'!H101:H104)</f>
        <v>0</v>
      </c>
      <c r="I44" s="272">
        <f>SUM('15MIN'!I101:I104)</f>
        <v>0</v>
      </c>
      <c r="J44" s="272">
        <f>SUM('15MIN'!J101:J104)</f>
        <v>0</v>
      </c>
      <c r="K44" s="277">
        <f>SUM('15MIN'!K101:K104)</f>
        <v>0</v>
      </c>
      <c r="L44" s="275">
        <f t="shared" si="88"/>
        <v>1</v>
      </c>
      <c r="N44" s="25">
        <f t="shared" si="89"/>
        <v>0.50000000000000011</v>
      </c>
      <c r="O44" s="272">
        <f>SUM('15MIN'!O101:O104)</f>
        <v>0</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0</v>
      </c>
      <c r="Z44" s="25">
        <f t="shared" si="91"/>
        <v>0.50000000000000011</v>
      </c>
      <c r="AA44" s="272">
        <f>SUM('15MIN'!AA101:AA104)</f>
        <v>0</v>
      </c>
      <c r="AB44" s="272">
        <f>SUM('15MIN'!AB101:AB104)</f>
        <v>0</v>
      </c>
      <c r="AC44" s="272">
        <f>SUM('15MIN'!AC101:AC104)</f>
        <v>0</v>
      </c>
      <c r="AD44" s="272">
        <f>SUM('15MIN'!AD101:AD104)</f>
        <v>0</v>
      </c>
      <c r="AE44" s="272">
        <f>SUM('15MIN'!AE101:AE104)</f>
        <v>0</v>
      </c>
      <c r="AF44" s="272">
        <f>SUM('15MIN'!AF101:AF104)</f>
        <v>0</v>
      </c>
      <c r="AG44" s="272">
        <f>SUM('15MIN'!AG101:AG104)</f>
        <v>0</v>
      </c>
      <c r="AH44" s="272">
        <f>SUM('15MIN'!AH101:AH104)</f>
        <v>0</v>
      </c>
      <c r="AI44" s="277">
        <f>SUM('15MIN'!AI101:AI104)</f>
        <v>0</v>
      </c>
      <c r="AJ44" s="275">
        <f t="shared" si="92"/>
        <v>0</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0</v>
      </c>
      <c r="BX44" s="4">
        <f t="shared" si="80"/>
        <v>0</v>
      </c>
      <c r="BY44" s="4">
        <f t="shared" si="81"/>
        <v>0</v>
      </c>
      <c r="BZ44" s="4">
        <f t="shared" si="82"/>
        <v>1</v>
      </c>
      <c r="CA44" s="4">
        <f t="shared" si="83"/>
        <v>0</v>
      </c>
      <c r="CB44" s="4">
        <f t="shared" si="84"/>
        <v>0</v>
      </c>
      <c r="CC44" s="4">
        <f t="shared" si="85"/>
        <v>0</v>
      </c>
      <c r="CD44" s="4">
        <f t="shared" si="86"/>
        <v>0</v>
      </c>
      <c r="CE44" s="4">
        <f t="shared" si="87"/>
        <v>0</v>
      </c>
      <c r="CF44" s="42">
        <f t="shared" si="101"/>
        <v>1</v>
      </c>
    </row>
    <row r="45" spans="2:84" x14ac:dyDescent="0.25">
      <c r="B45" s="25">
        <f t="shared" si="79"/>
        <v>0.54166666666666674</v>
      </c>
      <c r="C45" s="272">
        <f>SUM('15MIN'!C105:C108)</f>
        <v>0</v>
      </c>
      <c r="D45" s="272">
        <f>SUM('15MIN'!D105:D108)</f>
        <v>1</v>
      </c>
      <c r="E45" s="272">
        <f>SUM('15MIN'!E105:E108)</f>
        <v>0</v>
      </c>
      <c r="F45" s="272">
        <f>SUM('15MIN'!F105:F108)</f>
        <v>0</v>
      </c>
      <c r="G45" s="272">
        <f>SUM('15MIN'!G105:G108)</f>
        <v>0</v>
      </c>
      <c r="H45" s="272">
        <f>SUM('15MIN'!H105:H108)</f>
        <v>0</v>
      </c>
      <c r="I45" s="272">
        <f>SUM('15MIN'!I105:I108)</f>
        <v>0</v>
      </c>
      <c r="J45" s="272">
        <f>SUM('15MIN'!J105:J108)</f>
        <v>0</v>
      </c>
      <c r="K45" s="277">
        <f>SUM('15MIN'!K105:K108)</f>
        <v>0</v>
      </c>
      <c r="L45" s="275">
        <f t="shared" si="88"/>
        <v>1</v>
      </c>
      <c r="N45" s="25">
        <f t="shared" si="89"/>
        <v>0.54166666666666674</v>
      </c>
      <c r="O45" s="272">
        <f>SUM('15MIN'!O105:O108)</f>
        <v>0</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0</v>
      </c>
      <c r="Z45" s="25">
        <f t="shared" si="91"/>
        <v>0.54166666666666674</v>
      </c>
      <c r="AA45" s="272">
        <f>SUM('15MIN'!AA105:AA108)</f>
        <v>0</v>
      </c>
      <c r="AB45" s="272">
        <f>SUM('15MIN'!AB105:AB108)</f>
        <v>0</v>
      </c>
      <c r="AC45" s="272">
        <f>SUM('15MIN'!AC105:AC108)</f>
        <v>0</v>
      </c>
      <c r="AD45" s="272">
        <f>SUM('15MIN'!AD105:AD108)</f>
        <v>0</v>
      </c>
      <c r="AE45" s="272">
        <f>SUM('15MIN'!AE105:AE108)</f>
        <v>0</v>
      </c>
      <c r="AF45" s="272">
        <f>SUM('15MIN'!AF105:AF108)</f>
        <v>0</v>
      </c>
      <c r="AG45" s="272">
        <f>SUM('15MIN'!AG105:AG108)</f>
        <v>0</v>
      </c>
      <c r="AH45" s="272">
        <f>SUM('15MIN'!AH105:AH108)</f>
        <v>0</v>
      </c>
      <c r="AI45" s="277">
        <f>SUM('15MIN'!AI105:AI108)</f>
        <v>0</v>
      </c>
      <c r="AJ45" s="275">
        <f t="shared" si="92"/>
        <v>0</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0</v>
      </c>
      <c r="BX45" s="4">
        <f t="shared" si="80"/>
        <v>1</v>
      </c>
      <c r="BY45" s="4">
        <f t="shared" si="81"/>
        <v>0</v>
      </c>
      <c r="BZ45" s="4">
        <f t="shared" si="82"/>
        <v>0</v>
      </c>
      <c r="CA45" s="4">
        <f t="shared" si="83"/>
        <v>0</v>
      </c>
      <c r="CB45" s="4">
        <f t="shared" si="84"/>
        <v>0</v>
      </c>
      <c r="CC45" s="4">
        <f t="shared" si="85"/>
        <v>0</v>
      </c>
      <c r="CD45" s="4">
        <f t="shared" si="86"/>
        <v>0</v>
      </c>
      <c r="CE45" s="4">
        <f t="shared" si="87"/>
        <v>0</v>
      </c>
      <c r="CF45" s="42">
        <f t="shared" si="101"/>
        <v>1</v>
      </c>
    </row>
    <row r="46" spans="2:84" x14ac:dyDescent="0.25">
      <c r="B46" s="25">
        <f t="shared" si="79"/>
        <v>0.58333333333333337</v>
      </c>
      <c r="C46" s="272">
        <f>SUM('15MIN'!C109:C112)</f>
        <v>0</v>
      </c>
      <c r="D46" s="272">
        <f>SUM('15MIN'!D109:D112)</f>
        <v>0</v>
      </c>
      <c r="E46" s="272">
        <f>SUM('15MIN'!E109:E112)</f>
        <v>0</v>
      </c>
      <c r="F46" s="272">
        <f>SUM('15MIN'!F109:F112)</f>
        <v>0</v>
      </c>
      <c r="G46" s="272">
        <f>SUM('15MIN'!G109:G112)</f>
        <v>0</v>
      </c>
      <c r="H46" s="272">
        <f>SUM('15MIN'!H109:H112)</f>
        <v>0</v>
      </c>
      <c r="I46" s="272">
        <f>SUM('15MIN'!I109:I112)</f>
        <v>0</v>
      </c>
      <c r="J46" s="272">
        <f>SUM('15MIN'!J109:J112)</f>
        <v>0</v>
      </c>
      <c r="K46" s="277">
        <f>SUM('15MIN'!K109:K112)</f>
        <v>0</v>
      </c>
      <c r="L46" s="275">
        <f t="shared" si="88"/>
        <v>0</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0</v>
      </c>
      <c r="AB46" s="272">
        <f>SUM('15MIN'!AB109:AB112)</f>
        <v>0</v>
      </c>
      <c r="AC46" s="272">
        <f>SUM('15MIN'!AC109:AC112)</f>
        <v>0</v>
      </c>
      <c r="AD46" s="272">
        <f>SUM('15MIN'!AD109:AD112)</f>
        <v>0</v>
      </c>
      <c r="AE46" s="272">
        <f>SUM('15MIN'!AE109:AE112)</f>
        <v>0</v>
      </c>
      <c r="AF46" s="272">
        <f>SUM('15MIN'!AF109:AF112)</f>
        <v>0</v>
      </c>
      <c r="AG46" s="272">
        <f>SUM('15MIN'!AG109:AG112)</f>
        <v>0</v>
      </c>
      <c r="AH46" s="272">
        <f>SUM('15MIN'!AH109:AH112)</f>
        <v>0</v>
      </c>
      <c r="AI46" s="277">
        <f>SUM('15MIN'!AI109:AI112)</f>
        <v>0</v>
      </c>
      <c r="AJ46" s="275">
        <f t="shared" si="92"/>
        <v>0</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0</v>
      </c>
      <c r="BX46" s="4">
        <f t="shared" si="80"/>
        <v>0</v>
      </c>
      <c r="BY46" s="4">
        <f t="shared" si="81"/>
        <v>0</v>
      </c>
      <c r="BZ46" s="4">
        <f t="shared" si="82"/>
        <v>0</v>
      </c>
      <c r="CA46" s="4">
        <f t="shared" si="83"/>
        <v>0</v>
      </c>
      <c r="CB46" s="4">
        <f t="shared" si="84"/>
        <v>0</v>
      </c>
      <c r="CC46" s="4">
        <f t="shared" si="85"/>
        <v>0</v>
      </c>
      <c r="CD46" s="4">
        <f t="shared" si="86"/>
        <v>0</v>
      </c>
      <c r="CE46" s="4">
        <f t="shared" si="87"/>
        <v>0</v>
      </c>
      <c r="CF46" s="42">
        <f t="shared" si="101"/>
        <v>0</v>
      </c>
    </row>
    <row r="47" spans="2:84" x14ac:dyDescent="0.25">
      <c r="B47" s="25">
        <f t="shared" si="79"/>
        <v>0.625</v>
      </c>
      <c r="C47" s="272">
        <f>SUM('15MIN'!C113:C116)</f>
        <v>1</v>
      </c>
      <c r="D47" s="272">
        <f>SUM('15MIN'!D113:D116)</f>
        <v>0</v>
      </c>
      <c r="E47" s="272">
        <f>SUM('15MIN'!E113:E116)</f>
        <v>0</v>
      </c>
      <c r="F47" s="272">
        <f>SUM('15MIN'!F113:F116)</f>
        <v>0</v>
      </c>
      <c r="G47" s="272">
        <f>SUM('15MIN'!G113:G116)</f>
        <v>0</v>
      </c>
      <c r="H47" s="272">
        <f>SUM('15MIN'!H113:H116)</f>
        <v>0</v>
      </c>
      <c r="I47" s="272">
        <f>SUM('15MIN'!I113:I116)</f>
        <v>0</v>
      </c>
      <c r="J47" s="272">
        <f>SUM('15MIN'!J113:J116)</f>
        <v>0</v>
      </c>
      <c r="K47" s="277">
        <f>SUM('15MIN'!K113:K116)</f>
        <v>0</v>
      </c>
      <c r="L47" s="275">
        <f t="shared" si="88"/>
        <v>1</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0</v>
      </c>
      <c r="AB47" s="272">
        <f>SUM('15MIN'!AB113:AB116)</f>
        <v>0</v>
      </c>
      <c r="AC47" s="272">
        <f>SUM('15MIN'!AC113:AC116)</f>
        <v>0</v>
      </c>
      <c r="AD47" s="272">
        <f>SUM('15MIN'!AD113:AD116)</f>
        <v>0</v>
      </c>
      <c r="AE47" s="272">
        <f>SUM('15MIN'!AE113:AE116)</f>
        <v>0</v>
      </c>
      <c r="AF47" s="272">
        <f>SUM('15MIN'!AF113:AF116)</f>
        <v>0</v>
      </c>
      <c r="AG47" s="272">
        <f>SUM('15MIN'!AG113:AG116)</f>
        <v>0</v>
      </c>
      <c r="AH47" s="272">
        <f>SUM('15MIN'!AH113:AH116)</f>
        <v>0</v>
      </c>
      <c r="AI47" s="277">
        <f>SUM('15MIN'!AI113:AI116)</f>
        <v>0</v>
      </c>
      <c r="AJ47" s="275">
        <f t="shared" si="92"/>
        <v>0</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1</v>
      </c>
      <c r="BX47" s="4">
        <f t="shared" si="80"/>
        <v>0</v>
      </c>
      <c r="BY47" s="4">
        <f t="shared" si="81"/>
        <v>0</v>
      </c>
      <c r="BZ47" s="4">
        <f t="shared" si="82"/>
        <v>0</v>
      </c>
      <c r="CA47" s="4">
        <f t="shared" si="83"/>
        <v>0</v>
      </c>
      <c r="CB47" s="4">
        <f t="shared" si="84"/>
        <v>0</v>
      </c>
      <c r="CC47" s="4">
        <f t="shared" si="85"/>
        <v>0</v>
      </c>
      <c r="CD47" s="4">
        <f t="shared" si="86"/>
        <v>0</v>
      </c>
      <c r="CE47" s="4">
        <f t="shared" si="87"/>
        <v>0</v>
      </c>
      <c r="CF47" s="42">
        <f t="shared" si="101"/>
        <v>1</v>
      </c>
    </row>
    <row r="48" spans="2:84" x14ac:dyDescent="0.25">
      <c r="B48" s="25">
        <f t="shared" si="79"/>
        <v>0.66666666666666663</v>
      </c>
      <c r="C48" s="272">
        <f>SUM('15MIN'!C117:C120)</f>
        <v>0</v>
      </c>
      <c r="D48" s="272">
        <f>SUM('15MIN'!D117:D120)</f>
        <v>0</v>
      </c>
      <c r="E48" s="272">
        <f>SUM('15MIN'!E117:E120)</f>
        <v>0</v>
      </c>
      <c r="F48" s="272">
        <f>SUM('15MIN'!F117:F120)</f>
        <v>0</v>
      </c>
      <c r="G48" s="272">
        <f>SUM('15MIN'!G117:G120)</f>
        <v>0</v>
      </c>
      <c r="H48" s="272">
        <f>SUM('15MIN'!H117:H120)</f>
        <v>0</v>
      </c>
      <c r="I48" s="272">
        <f>SUM('15MIN'!I117:I120)</f>
        <v>0</v>
      </c>
      <c r="J48" s="272">
        <f>SUM('15MIN'!J117:J120)</f>
        <v>0</v>
      </c>
      <c r="K48" s="277">
        <f>SUM('15MIN'!K117:K120)</f>
        <v>0</v>
      </c>
      <c r="L48" s="275">
        <f t="shared" si="88"/>
        <v>0</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0</v>
      </c>
      <c r="Z48" s="25">
        <f t="shared" si="91"/>
        <v>0.66666666666666663</v>
      </c>
      <c r="AA48" s="272">
        <f>SUM('15MIN'!AA117:AA120)</f>
        <v>0</v>
      </c>
      <c r="AB48" s="272">
        <f>SUM('15MIN'!AB117:AB120)</f>
        <v>0</v>
      </c>
      <c r="AC48" s="272">
        <f>SUM('15MIN'!AC117:AC120)</f>
        <v>0</v>
      </c>
      <c r="AD48" s="272">
        <f>SUM('15MIN'!AD117:AD120)</f>
        <v>0</v>
      </c>
      <c r="AE48" s="272">
        <f>SUM('15MIN'!AE117:AE120)</f>
        <v>0</v>
      </c>
      <c r="AF48" s="272">
        <f>SUM('15MIN'!AF117:AF120)</f>
        <v>0</v>
      </c>
      <c r="AG48" s="272">
        <f>SUM('15MIN'!AG117:AG120)</f>
        <v>0</v>
      </c>
      <c r="AH48" s="272">
        <f>SUM('15MIN'!AH117:AH120)</f>
        <v>0</v>
      </c>
      <c r="AI48" s="277">
        <f>SUM('15MIN'!AI117:AI120)</f>
        <v>0</v>
      </c>
      <c r="AJ48" s="275">
        <f t="shared" si="92"/>
        <v>0</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0</v>
      </c>
      <c r="BX48" s="4">
        <f t="shared" si="80"/>
        <v>0</v>
      </c>
      <c r="BY48" s="4">
        <f t="shared" si="81"/>
        <v>0</v>
      </c>
      <c r="BZ48" s="4">
        <f t="shared" si="82"/>
        <v>0</v>
      </c>
      <c r="CA48" s="4">
        <f t="shared" si="83"/>
        <v>0</v>
      </c>
      <c r="CB48" s="4">
        <f t="shared" si="84"/>
        <v>0</v>
      </c>
      <c r="CC48" s="4">
        <f t="shared" si="85"/>
        <v>0</v>
      </c>
      <c r="CD48" s="4">
        <f t="shared" si="86"/>
        <v>0</v>
      </c>
      <c r="CE48" s="4">
        <f t="shared" si="87"/>
        <v>0</v>
      </c>
      <c r="CF48" s="42">
        <f t="shared" si="101"/>
        <v>0</v>
      </c>
    </row>
    <row r="49" spans="2:84" x14ac:dyDescent="0.25">
      <c r="B49" s="25">
        <f t="shared" si="79"/>
        <v>0.70833333333333326</v>
      </c>
      <c r="C49" s="272">
        <f>SUM('15MIN'!C121:C124)</f>
        <v>0</v>
      </c>
      <c r="D49" s="272">
        <f>SUM('15MIN'!D121:D124)</f>
        <v>0</v>
      </c>
      <c r="E49" s="272">
        <f>SUM('15MIN'!E121:E124)</f>
        <v>0</v>
      </c>
      <c r="F49" s="272">
        <f>SUM('15MIN'!F121:F124)</f>
        <v>0</v>
      </c>
      <c r="G49" s="272">
        <f>SUM('15MIN'!G121:G124)</f>
        <v>0</v>
      </c>
      <c r="H49" s="272">
        <f>SUM('15MIN'!H121:H124)</f>
        <v>0</v>
      </c>
      <c r="I49" s="272">
        <f>SUM('15MIN'!I121:I124)</f>
        <v>0</v>
      </c>
      <c r="J49" s="272">
        <f>SUM('15MIN'!J121:J124)</f>
        <v>0</v>
      </c>
      <c r="K49" s="277">
        <f>SUM('15MIN'!K121:K124)</f>
        <v>0</v>
      </c>
      <c r="L49" s="275">
        <f t="shared" si="88"/>
        <v>0</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0</v>
      </c>
      <c r="AB49" s="272">
        <f>SUM('15MIN'!AB121:AB124)</f>
        <v>0</v>
      </c>
      <c r="AC49" s="272">
        <f>SUM('15MIN'!AC121:AC124)</f>
        <v>0</v>
      </c>
      <c r="AD49" s="272">
        <f>SUM('15MIN'!AD121:AD124)</f>
        <v>0</v>
      </c>
      <c r="AE49" s="272">
        <f>SUM('15MIN'!AE121:AE124)</f>
        <v>0</v>
      </c>
      <c r="AF49" s="272">
        <f>SUM('15MIN'!AF121:AF124)</f>
        <v>0</v>
      </c>
      <c r="AG49" s="272">
        <f>SUM('15MIN'!AG121:AG124)</f>
        <v>0</v>
      </c>
      <c r="AH49" s="272">
        <f>SUM('15MIN'!AH121:AH124)</f>
        <v>0</v>
      </c>
      <c r="AI49" s="277">
        <f>SUM('15MIN'!AI121:AI124)</f>
        <v>0</v>
      </c>
      <c r="AJ49" s="275">
        <f t="shared" si="92"/>
        <v>0</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0</v>
      </c>
      <c r="BX49" s="4">
        <f t="shared" si="80"/>
        <v>0</v>
      </c>
      <c r="BY49" s="4">
        <f t="shared" si="81"/>
        <v>0</v>
      </c>
      <c r="BZ49" s="4">
        <f t="shared" si="82"/>
        <v>0</v>
      </c>
      <c r="CA49" s="4">
        <f t="shared" si="83"/>
        <v>0</v>
      </c>
      <c r="CB49" s="4">
        <f t="shared" si="84"/>
        <v>0</v>
      </c>
      <c r="CC49" s="4">
        <f t="shared" si="85"/>
        <v>0</v>
      </c>
      <c r="CD49" s="4">
        <f t="shared" si="86"/>
        <v>0</v>
      </c>
      <c r="CE49" s="4">
        <f t="shared" si="87"/>
        <v>0</v>
      </c>
      <c r="CF49" s="42">
        <f t="shared" si="101"/>
        <v>0</v>
      </c>
    </row>
    <row r="50" spans="2:84" x14ac:dyDescent="0.25">
      <c r="B50" s="25">
        <f t="shared" si="79"/>
        <v>0.74999999999999989</v>
      </c>
      <c r="C50" s="274">
        <f>SUM('15MIN'!C125:C128)</f>
        <v>0</v>
      </c>
      <c r="D50" s="274">
        <f>SUM('15MIN'!D125:D128)</f>
        <v>0</v>
      </c>
      <c r="E50" s="274">
        <f>SUM('15MIN'!E125:E128)</f>
        <v>0</v>
      </c>
      <c r="F50" s="274">
        <f>SUM('15MIN'!F125:F128)</f>
        <v>0</v>
      </c>
      <c r="G50" s="274">
        <f>SUM('15MIN'!G125:G128)</f>
        <v>0</v>
      </c>
      <c r="H50" s="274">
        <f>SUM('15MIN'!H125:H128)</f>
        <v>0</v>
      </c>
      <c r="I50" s="274">
        <f>SUM('15MIN'!I125:I128)</f>
        <v>0</v>
      </c>
      <c r="J50" s="274">
        <f>SUM('15MIN'!J125:J128)</f>
        <v>1</v>
      </c>
      <c r="K50" s="278">
        <f>SUM('15MIN'!K125:K128)</f>
        <v>0</v>
      </c>
      <c r="L50" s="275">
        <f t="shared" si="88"/>
        <v>1</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0</v>
      </c>
      <c r="AB50" s="274">
        <f>SUM('15MIN'!AB125:AB128)</f>
        <v>0</v>
      </c>
      <c r="AC50" s="274">
        <f>SUM('15MIN'!AC125:AC128)</f>
        <v>0</v>
      </c>
      <c r="AD50" s="274">
        <f>SUM('15MIN'!AD125:AD128)</f>
        <v>0</v>
      </c>
      <c r="AE50" s="274">
        <f>SUM('15MIN'!AE125:AE128)</f>
        <v>0</v>
      </c>
      <c r="AF50" s="274">
        <f>SUM('15MIN'!AF125:AF128)</f>
        <v>0</v>
      </c>
      <c r="AG50" s="274">
        <f>SUM('15MIN'!AG125:AG128)</f>
        <v>0</v>
      </c>
      <c r="AH50" s="274">
        <f>SUM('15MIN'!AH125:AH128)</f>
        <v>0</v>
      </c>
      <c r="AI50" s="278">
        <f>SUM('15MIN'!AI125:AI128)</f>
        <v>0</v>
      </c>
      <c r="AJ50" s="275">
        <f t="shared" si="92"/>
        <v>0</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0</v>
      </c>
      <c r="BX50" s="4">
        <f t="shared" si="80"/>
        <v>0</v>
      </c>
      <c r="BY50" s="4">
        <f t="shared" si="81"/>
        <v>0</v>
      </c>
      <c r="BZ50" s="4">
        <f t="shared" si="82"/>
        <v>0</v>
      </c>
      <c r="CA50" s="4">
        <f t="shared" si="83"/>
        <v>0</v>
      </c>
      <c r="CB50" s="4">
        <f t="shared" si="84"/>
        <v>0</v>
      </c>
      <c r="CC50" s="4">
        <f t="shared" si="85"/>
        <v>0</v>
      </c>
      <c r="CD50" s="4">
        <f t="shared" si="86"/>
        <v>1</v>
      </c>
      <c r="CE50" s="4">
        <f t="shared" si="87"/>
        <v>0</v>
      </c>
      <c r="CF50" s="42">
        <f t="shared" si="101"/>
        <v>1</v>
      </c>
    </row>
    <row r="51" spans="2:84" x14ac:dyDescent="0.25">
      <c r="B51" s="26" t="s">
        <v>19</v>
      </c>
      <c r="C51" s="275">
        <f t="shared" ref="C51:L51" si="102">SUM(C38:C50)</f>
        <v>3</v>
      </c>
      <c r="D51" s="275">
        <f t="shared" si="102"/>
        <v>1</v>
      </c>
      <c r="E51" s="275">
        <f t="shared" si="102"/>
        <v>0</v>
      </c>
      <c r="F51" s="275">
        <f t="shared" si="102"/>
        <v>2</v>
      </c>
      <c r="G51" s="275">
        <f t="shared" si="102"/>
        <v>0</v>
      </c>
      <c r="H51" s="275">
        <f t="shared" si="102"/>
        <v>0</v>
      </c>
      <c r="I51" s="275">
        <f t="shared" si="102"/>
        <v>0</v>
      </c>
      <c r="J51" s="275">
        <f t="shared" si="102"/>
        <v>1</v>
      </c>
      <c r="K51" s="275">
        <f t="shared" si="102"/>
        <v>1</v>
      </c>
      <c r="L51" s="276">
        <f t="shared" si="102"/>
        <v>8</v>
      </c>
      <c r="N51" s="26" t="s">
        <v>19</v>
      </c>
      <c r="O51" s="275">
        <f t="shared" ref="O51:X51" si="103">SUM(O38:O50)</f>
        <v>0</v>
      </c>
      <c r="P51" s="275">
        <f t="shared" si="103"/>
        <v>0</v>
      </c>
      <c r="Q51" s="275">
        <f t="shared" si="103"/>
        <v>0</v>
      </c>
      <c r="R51" s="275">
        <f t="shared" si="103"/>
        <v>0</v>
      </c>
      <c r="S51" s="275">
        <f t="shared" si="103"/>
        <v>0</v>
      </c>
      <c r="T51" s="275">
        <f t="shared" si="103"/>
        <v>0</v>
      </c>
      <c r="U51" s="275">
        <f t="shared" si="103"/>
        <v>0</v>
      </c>
      <c r="V51" s="275">
        <f t="shared" si="103"/>
        <v>0</v>
      </c>
      <c r="W51" s="275">
        <f t="shared" si="103"/>
        <v>0</v>
      </c>
      <c r="X51" s="276">
        <f t="shared" si="103"/>
        <v>0</v>
      </c>
      <c r="Z51" s="26" t="s">
        <v>19</v>
      </c>
      <c r="AA51" s="275">
        <f t="shared" ref="AA51:AJ51" si="104">SUM(AA38:AA50)</f>
        <v>0</v>
      </c>
      <c r="AB51" s="275">
        <f t="shared" si="104"/>
        <v>0</v>
      </c>
      <c r="AC51" s="275">
        <f t="shared" si="104"/>
        <v>0</v>
      </c>
      <c r="AD51" s="275">
        <f t="shared" si="104"/>
        <v>0</v>
      </c>
      <c r="AE51" s="275">
        <f t="shared" si="104"/>
        <v>0</v>
      </c>
      <c r="AF51" s="275">
        <f t="shared" si="104"/>
        <v>0</v>
      </c>
      <c r="AG51" s="275">
        <f t="shared" si="104"/>
        <v>0</v>
      </c>
      <c r="AH51" s="275">
        <f t="shared" si="104"/>
        <v>0</v>
      </c>
      <c r="AI51" s="275">
        <f t="shared" si="104"/>
        <v>0</v>
      </c>
      <c r="AJ51" s="276">
        <f t="shared" si="104"/>
        <v>0</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3</v>
      </c>
      <c r="BX51" s="42">
        <f t="shared" si="108"/>
        <v>1</v>
      </c>
      <c r="BY51" s="42">
        <f t="shared" si="108"/>
        <v>0</v>
      </c>
      <c r="BZ51" s="42">
        <f t="shared" si="108"/>
        <v>2</v>
      </c>
      <c r="CA51" s="42">
        <f t="shared" si="108"/>
        <v>0</v>
      </c>
      <c r="CB51" s="42">
        <f t="shared" si="108"/>
        <v>0</v>
      </c>
      <c r="CC51" s="42">
        <f t="shared" si="108"/>
        <v>0</v>
      </c>
      <c r="CD51" s="42">
        <f t="shared" si="108"/>
        <v>1</v>
      </c>
      <c r="CE51" s="42">
        <f t="shared" si="108"/>
        <v>1</v>
      </c>
      <c r="CF51" s="13">
        <f t="shared" si="108"/>
        <v>8</v>
      </c>
    </row>
    <row r="55" spans="2:84" ht="31.5" x14ac:dyDescent="0.5">
      <c r="C55" s="31" t="str">
        <f>'15MIN'!C133:L133</f>
        <v>ORIGIN: B1018 Burnham Rd (south)</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B1018 Burnham Rd to B1018 The Street</v>
      </c>
      <c r="D58" s="224"/>
      <c r="E58" s="224"/>
      <c r="F58" s="224"/>
      <c r="G58" s="224"/>
      <c r="H58" s="224"/>
      <c r="I58" s="224"/>
      <c r="J58" s="224"/>
      <c r="K58" s="224"/>
      <c r="L58" s="224"/>
      <c r="O58" s="224" t="str">
        <f>'15MIN'!O136:X136</f>
        <v>B1018 Burnham Rd to Steeple Rd</v>
      </c>
      <c r="P58" s="224"/>
      <c r="Q58" s="224"/>
      <c r="R58" s="224"/>
      <c r="S58" s="224"/>
      <c r="T58" s="224"/>
      <c r="U58" s="224"/>
      <c r="V58" s="224"/>
      <c r="W58" s="224"/>
      <c r="X58" s="224"/>
      <c r="Z58" s="30"/>
      <c r="AA58" s="224" t="str">
        <f>'15MIN'!AA136:AJ136</f>
        <v>B1018 Burnham Rd to B1018 Burnham Rd</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B1018 Burnham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409</v>
      </c>
      <c r="D61" s="272">
        <f>SUM('15MIN'!D139:D142)</f>
        <v>41</v>
      </c>
      <c r="E61" s="272">
        <f>SUM('15MIN'!E139:E142)</f>
        <v>74</v>
      </c>
      <c r="F61" s="272">
        <f>SUM('15MIN'!F139:F142)</f>
        <v>9</v>
      </c>
      <c r="G61" s="272">
        <f>SUM('15MIN'!G139:G142)</f>
        <v>9</v>
      </c>
      <c r="H61" s="272">
        <f>SUM('15MIN'!H139:H142)</f>
        <v>2</v>
      </c>
      <c r="I61" s="272">
        <f>SUM('15MIN'!I139:I142)</f>
        <v>3</v>
      </c>
      <c r="J61" s="272">
        <f>SUM('15MIN'!J139:J142)</f>
        <v>1</v>
      </c>
      <c r="K61" s="277">
        <f>SUM('15MIN'!K139:K142)</f>
        <v>0</v>
      </c>
      <c r="L61" s="275">
        <f>SUM(C61:K61)</f>
        <v>548</v>
      </c>
      <c r="N61" s="25">
        <f>B61</f>
        <v>0.25</v>
      </c>
      <c r="O61" s="272">
        <f>SUM('15MIN'!O139:O142)</f>
        <v>0</v>
      </c>
      <c r="P61" s="272">
        <f>SUM('15MIN'!P139:P142)</f>
        <v>0</v>
      </c>
      <c r="Q61" s="272">
        <f>SUM('15MIN'!Q139:Q142)</f>
        <v>0</v>
      </c>
      <c r="R61" s="272">
        <f>SUM('15MIN'!R139:R142)</f>
        <v>0</v>
      </c>
      <c r="S61" s="272">
        <f>SUM('15MIN'!S139:S142)</f>
        <v>0</v>
      </c>
      <c r="T61" s="272">
        <f>SUM('15MIN'!T139:T142)</f>
        <v>0</v>
      </c>
      <c r="U61" s="272">
        <f>SUM('15MIN'!U139:U142)</f>
        <v>0</v>
      </c>
      <c r="V61" s="272">
        <f>SUM('15MIN'!V139:V142)</f>
        <v>0</v>
      </c>
      <c r="W61" s="277">
        <f>SUM('15MIN'!W139:W142)</f>
        <v>0</v>
      </c>
      <c r="X61" s="275">
        <f>SUM(O61:W61)</f>
        <v>0</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409</v>
      </c>
      <c r="BX61" s="4">
        <f t="shared" ref="BX61:BX73" si="124">SUM(D61,P61,AB61,AN61,AZ61,BL61)</f>
        <v>41</v>
      </c>
      <c r="BY61" s="4">
        <f t="shared" ref="BY61:BY73" si="125">SUM(E61,Q61,AC61,AO61,BA61,BM61)</f>
        <v>74</v>
      </c>
      <c r="BZ61" s="4">
        <f t="shared" ref="BZ61:BZ73" si="126">SUM(F61,R61,AD61,AP61,BB61,BN61)</f>
        <v>9</v>
      </c>
      <c r="CA61" s="4">
        <f t="shared" ref="CA61:CA73" si="127">SUM(G61,S61,AE61,AQ61,BC61,BO61)</f>
        <v>9</v>
      </c>
      <c r="CB61" s="4">
        <f t="shared" ref="CB61:CB73" si="128">SUM(H61,T61,AF61,AR61,BD61,BP61)</f>
        <v>2</v>
      </c>
      <c r="CC61" s="4">
        <f t="shared" ref="CC61:CC73" si="129">SUM(I61,U61,AG61,AS61,BE61,BQ61)</f>
        <v>3</v>
      </c>
      <c r="CD61" s="4">
        <f t="shared" ref="CD61:CD73" si="130">SUM(J61,V61,AH61,AT61,BF61,BR61)</f>
        <v>1</v>
      </c>
      <c r="CE61" s="4">
        <f t="shared" ref="CE61:CE73" si="131">SUM(K61,W61,AI61,AU61,BG61,BS61)</f>
        <v>0</v>
      </c>
      <c r="CF61" s="42">
        <f>IF(BW61&lt;&gt;"",SUM(BW61:CE61),"")</f>
        <v>548</v>
      </c>
    </row>
    <row r="62" spans="2:84" x14ac:dyDescent="0.25">
      <c r="B62" s="25">
        <f t="shared" si="123"/>
        <v>0.29166666666666669</v>
      </c>
      <c r="C62" s="272">
        <f>SUM('15MIN'!C143:C146)</f>
        <v>558</v>
      </c>
      <c r="D62" s="272">
        <f>SUM('15MIN'!D143:D146)</f>
        <v>40</v>
      </c>
      <c r="E62" s="272">
        <f>SUM('15MIN'!E143:E146)</f>
        <v>74</v>
      </c>
      <c r="F62" s="272">
        <f>SUM('15MIN'!F143:F146)</f>
        <v>5</v>
      </c>
      <c r="G62" s="272">
        <f>SUM('15MIN'!G143:G146)</f>
        <v>13</v>
      </c>
      <c r="H62" s="272">
        <f>SUM('15MIN'!H143:H146)</f>
        <v>7</v>
      </c>
      <c r="I62" s="272">
        <f>SUM('15MIN'!I143:I146)</f>
        <v>7</v>
      </c>
      <c r="J62" s="272">
        <f>SUM('15MIN'!J143:J146)</f>
        <v>5</v>
      </c>
      <c r="K62" s="277">
        <f>SUM('15MIN'!K143:K146)</f>
        <v>0</v>
      </c>
      <c r="L62" s="275">
        <f t="shared" ref="L62:L73" si="132">SUM(C62:K62)</f>
        <v>709</v>
      </c>
      <c r="N62" s="25">
        <f t="shared" ref="N62:N73" si="133">B62</f>
        <v>0.29166666666666669</v>
      </c>
      <c r="O62" s="272">
        <f>SUM('15MIN'!O143:O146)</f>
        <v>0</v>
      </c>
      <c r="P62" s="272">
        <f>SUM('15MIN'!P143:P146)</f>
        <v>0</v>
      </c>
      <c r="Q62" s="272">
        <f>SUM('15MIN'!Q143:Q146)</f>
        <v>0</v>
      </c>
      <c r="R62" s="272">
        <f>SUM('15MIN'!R143:R146)</f>
        <v>0</v>
      </c>
      <c r="S62" s="272">
        <f>SUM('15MIN'!S143:S146)</f>
        <v>0</v>
      </c>
      <c r="T62" s="272">
        <f>SUM('15MIN'!T143:T146)</f>
        <v>0</v>
      </c>
      <c r="U62" s="272">
        <f>SUM('15MIN'!U143:U146)</f>
        <v>0</v>
      </c>
      <c r="V62" s="272">
        <f>SUM('15MIN'!V143:V146)</f>
        <v>0</v>
      </c>
      <c r="W62" s="277">
        <f>SUM('15MIN'!W143:W146)</f>
        <v>0</v>
      </c>
      <c r="X62" s="275">
        <f t="shared" ref="X62:X73" si="134">SUM(O62:W62)</f>
        <v>0</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558</v>
      </c>
      <c r="BX62" s="4">
        <f t="shared" si="124"/>
        <v>40</v>
      </c>
      <c r="BY62" s="4">
        <f t="shared" si="125"/>
        <v>74</v>
      </c>
      <c r="BZ62" s="4">
        <f t="shared" si="126"/>
        <v>5</v>
      </c>
      <c r="CA62" s="4">
        <f t="shared" si="127"/>
        <v>13</v>
      </c>
      <c r="CB62" s="4">
        <f t="shared" si="128"/>
        <v>7</v>
      </c>
      <c r="CC62" s="4">
        <f t="shared" si="129"/>
        <v>7</v>
      </c>
      <c r="CD62" s="4">
        <f t="shared" si="130"/>
        <v>5</v>
      </c>
      <c r="CE62" s="4">
        <f t="shared" si="131"/>
        <v>0</v>
      </c>
      <c r="CF62" s="42">
        <f t="shared" ref="CF62:CF73" si="145">IF(BW62&lt;&gt;"",SUM(BW62:CE62),"")</f>
        <v>709</v>
      </c>
    </row>
    <row r="63" spans="2:84" x14ac:dyDescent="0.25">
      <c r="B63" s="25">
        <f t="shared" si="123"/>
        <v>0.33333333333333337</v>
      </c>
      <c r="C63" s="272">
        <f>SUM('15MIN'!C147:C150)</f>
        <v>590</v>
      </c>
      <c r="D63" s="272">
        <f>SUM('15MIN'!D147:D150)</f>
        <v>29</v>
      </c>
      <c r="E63" s="272">
        <f>SUM('15MIN'!E147:E150)</f>
        <v>60</v>
      </c>
      <c r="F63" s="272">
        <f>SUM('15MIN'!F147:F150)</f>
        <v>3</v>
      </c>
      <c r="G63" s="272">
        <f>SUM('15MIN'!G147:G150)</f>
        <v>7</v>
      </c>
      <c r="H63" s="272">
        <f>SUM('15MIN'!H147:H150)</f>
        <v>10</v>
      </c>
      <c r="I63" s="272">
        <f>SUM('15MIN'!I147:I150)</f>
        <v>4</v>
      </c>
      <c r="J63" s="272">
        <f>SUM('15MIN'!J147:J150)</f>
        <v>8</v>
      </c>
      <c r="K63" s="277">
        <f>SUM('15MIN'!K147:K150)</f>
        <v>1</v>
      </c>
      <c r="L63" s="275">
        <f t="shared" si="132"/>
        <v>712</v>
      </c>
      <c r="N63" s="25">
        <f t="shared" si="133"/>
        <v>0.33333333333333337</v>
      </c>
      <c r="O63" s="272">
        <f>SUM('15MIN'!O147:O150)</f>
        <v>0</v>
      </c>
      <c r="P63" s="272">
        <f>SUM('15MIN'!P147:P150)</f>
        <v>0</v>
      </c>
      <c r="Q63" s="272">
        <f>SUM('15MIN'!Q147:Q150)</f>
        <v>0</v>
      </c>
      <c r="R63" s="272">
        <f>SUM('15MIN'!R147:R150)</f>
        <v>0</v>
      </c>
      <c r="S63" s="272">
        <f>SUM('15MIN'!S147:S150)</f>
        <v>0</v>
      </c>
      <c r="T63" s="272">
        <f>SUM('15MIN'!T147:T150)</f>
        <v>0</v>
      </c>
      <c r="U63" s="272">
        <f>SUM('15MIN'!U147:U150)</f>
        <v>0</v>
      </c>
      <c r="V63" s="272">
        <f>SUM('15MIN'!V147:V150)</f>
        <v>0</v>
      </c>
      <c r="W63" s="277">
        <f>SUM('15MIN'!W147:W150)</f>
        <v>0</v>
      </c>
      <c r="X63" s="275">
        <f t="shared" si="134"/>
        <v>0</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590</v>
      </c>
      <c r="BX63" s="4">
        <f t="shared" si="124"/>
        <v>29</v>
      </c>
      <c r="BY63" s="4">
        <f t="shared" si="125"/>
        <v>60</v>
      </c>
      <c r="BZ63" s="4">
        <f t="shared" si="126"/>
        <v>3</v>
      </c>
      <c r="CA63" s="4">
        <f t="shared" si="127"/>
        <v>7</v>
      </c>
      <c r="CB63" s="4">
        <f t="shared" si="128"/>
        <v>10</v>
      </c>
      <c r="CC63" s="4">
        <f t="shared" si="129"/>
        <v>4</v>
      </c>
      <c r="CD63" s="4">
        <f t="shared" si="130"/>
        <v>8</v>
      </c>
      <c r="CE63" s="4">
        <f t="shared" si="131"/>
        <v>1</v>
      </c>
      <c r="CF63" s="42">
        <f t="shared" si="145"/>
        <v>712</v>
      </c>
    </row>
    <row r="64" spans="2:84" x14ac:dyDescent="0.25">
      <c r="B64" s="25">
        <f t="shared" si="123"/>
        <v>0.37500000000000006</v>
      </c>
      <c r="C64" s="272">
        <f>SUM('15MIN'!C151:C154)</f>
        <v>468</v>
      </c>
      <c r="D64" s="272">
        <f>SUM('15MIN'!D151:D154)</f>
        <v>28</v>
      </c>
      <c r="E64" s="272">
        <f>SUM('15MIN'!E151:E154)</f>
        <v>43</v>
      </c>
      <c r="F64" s="272">
        <f>SUM('15MIN'!F151:F154)</f>
        <v>8</v>
      </c>
      <c r="G64" s="272">
        <f>SUM('15MIN'!G151:G154)</f>
        <v>13</v>
      </c>
      <c r="H64" s="272">
        <f>SUM('15MIN'!H151:H154)</f>
        <v>12</v>
      </c>
      <c r="I64" s="272">
        <f>SUM('15MIN'!I151:I154)</f>
        <v>2</v>
      </c>
      <c r="J64" s="272">
        <f>SUM('15MIN'!J151:J154)</f>
        <v>1</v>
      </c>
      <c r="K64" s="277">
        <f>SUM('15MIN'!K151:K154)</f>
        <v>0</v>
      </c>
      <c r="L64" s="275">
        <f t="shared" si="132"/>
        <v>575</v>
      </c>
      <c r="N64" s="25">
        <f t="shared" si="133"/>
        <v>0.37500000000000006</v>
      </c>
      <c r="O64" s="272">
        <f>SUM('15MIN'!O151:O154)</f>
        <v>0</v>
      </c>
      <c r="P64" s="272">
        <f>SUM('15MIN'!P151:P154)</f>
        <v>0</v>
      </c>
      <c r="Q64" s="272">
        <f>SUM('15MIN'!Q151:Q154)</f>
        <v>0</v>
      </c>
      <c r="R64" s="272">
        <f>SUM('15MIN'!R151:R154)</f>
        <v>0</v>
      </c>
      <c r="S64" s="272">
        <f>SUM('15MIN'!S151:S154)</f>
        <v>0</v>
      </c>
      <c r="T64" s="272">
        <f>SUM('15MIN'!T151:T154)</f>
        <v>0</v>
      </c>
      <c r="U64" s="272">
        <f>SUM('15MIN'!U151:U154)</f>
        <v>0</v>
      </c>
      <c r="V64" s="272">
        <f>SUM('15MIN'!V151:V154)</f>
        <v>0</v>
      </c>
      <c r="W64" s="277">
        <f>SUM('15MIN'!W151:W154)</f>
        <v>0</v>
      </c>
      <c r="X64" s="275">
        <f t="shared" si="134"/>
        <v>0</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468</v>
      </c>
      <c r="BX64" s="4">
        <f t="shared" si="124"/>
        <v>28</v>
      </c>
      <c r="BY64" s="4">
        <f t="shared" si="125"/>
        <v>43</v>
      </c>
      <c r="BZ64" s="4">
        <f t="shared" si="126"/>
        <v>8</v>
      </c>
      <c r="CA64" s="4">
        <f t="shared" si="127"/>
        <v>13</v>
      </c>
      <c r="CB64" s="4">
        <f t="shared" si="128"/>
        <v>12</v>
      </c>
      <c r="CC64" s="4">
        <f t="shared" si="129"/>
        <v>2</v>
      </c>
      <c r="CD64" s="4">
        <f t="shared" si="130"/>
        <v>1</v>
      </c>
      <c r="CE64" s="4">
        <f t="shared" si="131"/>
        <v>0</v>
      </c>
      <c r="CF64" s="42">
        <f t="shared" si="145"/>
        <v>575</v>
      </c>
    </row>
    <row r="65" spans="2:84" x14ac:dyDescent="0.25">
      <c r="B65" s="25">
        <f t="shared" si="123"/>
        <v>0.41666666666666674</v>
      </c>
      <c r="C65" s="272">
        <f>SUM('15MIN'!C155:C158)</f>
        <v>426</v>
      </c>
      <c r="D65" s="272">
        <f>SUM('15MIN'!D155:D158)</f>
        <v>16</v>
      </c>
      <c r="E65" s="272">
        <f>SUM('15MIN'!E155:E158)</f>
        <v>52</v>
      </c>
      <c r="F65" s="272">
        <f>SUM('15MIN'!F155:F158)</f>
        <v>1</v>
      </c>
      <c r="G65" s="272">
        <f>SUM('15MIN'!G155:G158)</f>
        <v>15</v>
      </c>
      <c r="H65" s="272">
        <f>SUM('15MIN'!H155:H158)</f>
        <v>21</v>
      </c>
      <c r="I65" s="272">
        <f>SUM('15MIN'!I155:I158)</f>
        <v>3</v>
      </c>
      <c r="J65" s="272">
        <f>SUM('15MIN'!J155:J158)</f>
        <v>5</v>
      </c>
      <c r="K65" s="277">
        <f>SUM('15MIN'!K155:K158)</f>
        <v>2</v>
      </c>
      <c r="L65" s="275">
        <f t="shared" si="132"/>
        <v>541</v>
      </c>
      <c r="N65" s="25">
        <f t="shared" si="133"/>
        <v>0.41666666666666674</v>
      </c>
      <c r="O65" s="272">
        <f>SUM('15MIN'!O155:O158)</f>
        <v>0</v>
      </c>
      <c r="P65" s="272">
        <f>SUM('15MIN'!P155:P158)</f>
        <v>0</v>
      </c>
      <c r="Q65" s="272">
        <f>SUM('15MIN'!Q155:Q158)</f>
        <v>0</v>
      </c>
      <c r="R65" s="272">
        <f>SUM('15MIN'!R155:R158)</f>
        <v>0</v>
      </c>
      <c r="S65" s="272">
        <f>SUM('15MIN'!S155:S158)</f>
        <v>0</v>
      </c>
      <c r="T65" s="272">
        <f>SUM('15MIN'!T155:T158)</f>
        <v>0</v>
      </c>
      <c r="U65" s="272">
        <f>SUM('15MIN'!U155:U158)</f>
        <v>0</v>
      </c>
      <c r="V65" s="272">
        <f>SUM('15MIN'!V155:V158)</f>
        <v>0</v>
      </c>
      <c r="W65" s="277">
        <f>SUM('15MIN'!W155:W158)</f>
        <v>0</v>
      </c>
      <c r="X65" s="275">
        <f t="shared" si="134"/>
        <v>0</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426</v>
      </c>
      <c r="BX65" s="4">
        <f t="shared" si="124"/>
        <v>16</v>
      </c>
      <c r="BY65" s="4">
        <f t="shared" si="125"/>
        <v>52</v>
      </c>
      <c r="BZ65" s="4">
        <f t="shared" si="126"/>
        <v>1</v>
      </c>
      <c r="CA65" s="4">
        <f t="shared" si="127"/>
        <v>15</v>
      </c>
      <c r="CB65" s="4">
        <f t="shared" si="128"/>
        <v>21</v>
      </c>
      <c r="CC65" s="4">
        <f t="shared" si="129"/>
        <v>3</v>
      </c>
      <c r="CD65" s="4">
        <f t="shared" si="130"/>
        <v>5</v>
      </c>
      <c r="CE65" s="4">
        <f t="shared" si="131"/>
        <v>2</v>
      </c>
      <c r="CF65" s="42">
        <f t="shared" si="145"/>
        <v>541</v>
      </c>
    </row>
    <row r="66" spans="2:84" x14ac:dyDescent="0.25">
      <c r="B66" s="25">
        <f t="shared" si="123"/>
        <v>0.45833333333333343</v>
      </c>
      <c r="C66" s="272">
        <f>SUM('15MIN'!C159:C162)</f>
        <v>406</v>
      </c>
      <c r="D66" s="272">
        <f>SUM('15MIN'!D159:D162)</f>
        <v>17</v>
      </c>
      <c r="E66" s="272">
        <f>SUM('15MIN'!E159:E162)</f>
        <v>38</v>
      </c>
      <c r="F66" s="272">
        <f>SUM('15MIN'!F159:F162)</f>
        <v>4</v>
      </c>
      <c r="G66" s="272">
        <f>SUM('15MIN'!G159:G162)</f>
        <v>14</v>
      </c>
      <c r="H66" s="272">
        <f>SUM('15MIN'!H159:H162)</f>
        <v>9</v>
      </c>
      <c r="I66" s="272">
        <f>SUM('15MIN'!I159:I162)</f>
        <v>1</v>
      </c>
      <c r="J66" s="272">
        <f>SUM('15MIN'!J159:J162)</f>
        <v>5</v>
      </c>
      <c r="K66" s="277">
        <f>SUM('15MIN'!K159:K162)</f>
        <v>0</v>
      </c>
      <c r="L66" s="275">
        <f t="shared" si="132"/>
        <v>494</v>
      </c>
      <c r="N66" s="25">
        <f t="shared" si="133"/>
        <v>0.45833333333333343</v>
      </c>
      <c r="O66" s="272">
        <f>SUM('15MIN'!O159:O162)</f>
        <v>0</v>
      </c>
      <c r="P66" s="272">
        <f>SUM('15MIN'!P159:P162)</f>
        <v>0</v>
      </c>
      <c r="Q66" s="272">
        <f>SUM('15MIN'!Q159:Q162)</f>
        <v>0</v>
      </c>
      <c r="R66" s="272">
        <f>SUM('15MIN'!R159:R162)</f>
        <v>0</v>
      </c>
      <c r="S66" s="272">
        <f>SUM('15MIN'!S159:S162)</f>
        <v>0</v>
      </c>
      <c r="T66" s="272">
        <f>SUM('15MIN'!T159:T162)</f>
        <v>0</v>
      </c>
      <c r="U66" s="272">
        <f>SUM('15MIN'!U159:U162)</f>
        <v>0</v>
      </c>
      <c r="V66" s="272">
        <f>SUM('15MIN'!V159:V162)</f>
        <v>0</v>
      </c>
      <c r="W66" s="277">
        <f>SUM('15MIN'!W159:W162)</f>
        <v>0</v>
      </c>
      <c r="X66" s="275">
        <f t="shared" si="134"/>
        <v>0</v>
      </c>
      <c r="Z66" s="25">
        <f t="shared" si="135"/>
        <v>0.45833333333333343</v>
      </c>
      <c r="AA66" s="272">
        <f>SUM('15MIN'!AA159:AA162)</f>
        <v>2</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2</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408</v>
      </c>
      <c r="BX66" s="4">
        <f t="shared" si="124"/>
        <v>17</v>
      </c>
      <c r="BY66" s="4">
        <f t="shared" si="125"/>
        <v>38</v>
      </c>
      <c r="BZ66" s="4">
        <f t="shared" si="126"/>
        <v>4</v>
      </c>
      <c r="CA66" s="4">
        <f t="shared" si="127"/>
        <v>14</v>
      </c>
      <c r="CB66" s="4">
        <f t="shared" si="128"/>
        <v>9</v>
      </c>
      <c r="CC66" s="4">
        <f t="shared" si="129"/>
        <v>1</v>
      </c>
      <c r="CD66" s="4">
        <f t="shared" si="130"/>
        <v>5</v>
      </c>
      <c r="CE66" s="4">
        <f t="shared" si="131"/>
        <v>0</v>
      </c>
      <c r="CF66" s="42">
        <f t="shared" si="145"/>
        <v>496</v>
      </c>
    </row>
    <row r="67" spans="2:84" x14ac:dyDescent="0.25">
      <c r="B67" s="25">
        <f t="shared" si="123"/>
        <v>0.50000000000000011</v>
      </c>
      <c r="C67" s="272">
        <f>SUM('15MIN'!C163:C166)</f>
        <v>337</v>
      </c>
      <c r="D67" s="272">
        <f>SUM('15MIN'!D163:D166)</f>
        <v>27</v>
      </c>
      <c r="E67" s="272">
        <f>SUM('15MIN'!E163:E166)</f>
        <v>51</v>
      </c>
      <c r="F67" s="272">
        <f>SUM('15MIN'!F163:F166)</f>
        <v>8</v>
      </c>
      <c r="G67" s="272">
        <f>SUM('15MIN'!G163:G166)</f>
        <v>6</v>
      </c>
      <c r="H67" s="272">
        <f>SUM('15MIN'!H163:H166)</f>
        <v>12</v>
      </c>
      <c r="I67" s="272">
        <f>SUM('15MIN'!I163:I166)</f>
        <v>2</v>
      </c>
      <c r="J67" s="272">
        <f>SUM('15MIN'!J163:J166)</f>
        <v>4</v>
      </c>
      <c r="K67" s="277">
        <f>SUM('15MIN'!K163:K166)</f>
        <v>0</v>
      </c>
      <c r="L67" s="275">
        <f t="shared" si="132"/>
        <v>447</v>
      </c>
      <c r="N67" s="25">
        <f t="shared" si="133"/>
        <v>0.50000000000000011</v>
      </c>
      <c r="O67" s="272">
        <f>SUM('15MIN'!O163:O166)</f>
        <v>0</v>
      </c>
      <c r="P67" s="272">
        <f>SUM('15MIN'!P163:P166)</f>
        <v>0</v>
      </c>
      <c r="Q67" s="272">
        <f>SUM('15MIN'!Q163:Q166)</f>
        <v>0</v>
      </c>
      <c r="R67" s="272">
        <f>SUM('15MIN'!R163:R166)</f>
        <v>0</v>
      </c>
      <c r="S67" s="272">
        <f>SUM('15MIN'!S163:S166)</f>
        <v>0</v>
      </c>
      <c r="T67" s="272">
        <f>SUM('15MIN'!T163:T166)</f>
        <v>0</v>
      </c>
      <c r="U67" s="272">
        <f>SUM('15MIN'!U163:U166)</f>
        <v>0</v>
      </c>
      <c r="V67" s="272">
        <f>SUM('15MIN'!V163:V166)</f>
        <v>0</v>
      </c>
      <c r="W67" s="277">
        <f>SUM('15MIN'!W163:W166)</f>
        <v>0</v>
      </c>
      <c r="X67" s="275">
        <f t="shared" si="134"/>
        <v>0</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337</v>
      </c>
      <c r="BX67" s="4">
        <f t="shared" si="124"/>
        <v>27</v>
      </c>
      <c r="BY67" s="4">
        <f t="shared" si="125"/>
        <v>51</v>
      </c>
      <c r="BZ67" s="4">
        <f t="shared" si="126"/>
        <v>8</v>
      </c>
      <c r="CA67" s="4">
        <f t="shared" si="127"/>
        <v>6</v>
      </c>
      <c r="CB67" s="4">
        <f t="shared" si="128"/>
        <v>12</v>
      </c>
      <c r="CC67" s="4">
        <f t="shared" si="129"/>
        <v>2</v>
      </c>
      <c r="CD67" s="4">
        <f t="shared" si="130"/>
        <v>4</v>
      </c>
      <c r="CE67" s="4">
        <f t="shared" si="131"/>
        <v>0</v>
      </c>
      <c r="CF67" s="42">
        <f t="shared" si="145"/>
        <v>447</v>
      </c>
    </row>
    <row r="68" spans="2:84" x14ac:dyDescent="0.25">
      <c r="B68" s="25">
        <f t="shared" si="123"/>
        <v>0.54166666666666674</v>
      </c>
      <c r="C68" s="272">
        <f>SUM('15MIN'!C167:C170)</f>
        <v>333</v>
      </c>
      <c r="D68" s="272">
        <f>SUM('15MIN'!D167:D170)</f>
        <v>19</v>
      </c>
      <c r="E68" s="272">
        <f>SUM('15MIN'!E167:E170)</f>
        <v>35</v>
      </c>
      <c r="F68" s="272">
        <f>SUM('15MIN'!F167:F170)</f>
        <v>0</v>
      </c>
      <c r="G68" s="272">
        <f>SUM('15MIN'!G167:G170)</f>
        <v>19</v>
      </c>
      <c r="H68" s="272">
        <f>SUM('15MIN'!H167:H170)</f>
        <v>9</v>
      </c>
      <c r="I68" s="272">
        <f>SUM('15MIN'!I167:I170)</f>
        <v>2</v>
      </c>
      <c r="J68" s="272">
        <f>SUM('15MIN'!J167:J170)</f>
        <v>8</v>
      </c>
      <c r="K68" s="277">
        <f>SUM('15MIN'!K167:K170)</f>
        <v>4</v>
      </c>
      <c r="L68" s="275">
        <f t="shared" si="132"/>
        <v>429</v>
      </c>
      <c r="N68" s="25">
        <f t="shared" si="133"/>
        <v>0.54166666666666674</v>
      </c>
      <c r="O68" s="272">
        <f>SUM('15MIN'!O167:O170)</f>
        <v>0</v>
      </c>
      <c r="P68" s="272">
        <f>SUM('15MIN'!P167:P170)</f>
        <v>0</v>
      </c>
      <c r="Q68" s="272">
        <f>SUM('15MIN'!Q167:Q170)</f>
        <v>0</v>
      </c>
      <c r="R68" s="272">
        <f>SUM('15MIN'!R167:R170)</f>
        <v>0</v>
      </c>
      <c r="S68" s="272">
        <f>SUM('15MIN'!S167:S170)</f>
        <v>0</v>
      </c>
      <c r="T68" s="272">
        <f>SUM('15MIN'!T167:T170)</f>
        <v>0</v>
      </c>
      <c r="U68" s="272">
        <f>SUM('15MIN'!U167:U170)</f>
        <v>0</v>
      </c>
      <c r="V68" s="272">
        <f>SUM('15MIN'!V167:V170)</f>
        <v>0</v>
      </c>
      <c r="W68" s="277">
        <f>SUM('15MIN'!W167:W170)</f>
        <v>0</v>
      </c>
      <c r="X68" s="275">
        <f t="shared" si="134"/>
        <v>0</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333</v>
      </c>
      <c r="BX68" s="4">
        <f t="shared" si="124"/>
        <v>19</v>
      </c>
      <c r="BY68" s="4">
        <f t="shared" si="125"/>
        <v>35</v>
      </c>
      <c r="BZ68" s="4">
        <f t="shared" si="126"/>
        <v>0</v>
      </c>
      <c r="CA68" s="4">
        <f t="shared" si="127"/>
        <v>19</v>
      </c>
      <c r="CB68" s="4">
        <f t="shared" si="128"/>
        <v>9</v>
      </c>
      <c r="CC68" s="4">
        <f t="shared" si="129"/>
        <v>2</v>
      </c>
      <c r="CD68" s="4">
        <f t="shared" si="130"/>
        <v>8</v>
      </c>
      <c r="CE68" s="4">
        <f t="shared" si="131"/>
        <v>4</v>
      </c>
      <c r="CF68" s="42">
        <f t="shared" si="145"/>
        <v>429</v>
      </c>
    </row>
    <row r="69" spans="2:84" x14ac:dyDescent="0.25">
      <c r="B69" s="25">
        <f t="shared" si="123"/>
        <v>0.58333333333333337</v>
      </c>
      <c r="C69" s="272">
        <f>SUM('15MIN'!C171:C174)</f>
        <v>382</v>
      </c>
      <c r="D69" s="272">
        <f>SUM('15MIN'!D171:D174)</f>
        <v>15</v>
      </c>
      <c r="E69" s="272">
        <f>SUM('15MIN'!E171:E174)</f>
        <v>42</v>
      </c>
      <c r="F69" s="272">
        <f>SUM('15MIN'!F171:F174)</f>
        <v>8</v>
      </c>
      <c r="G69" s="272">
        <f>SUM('15MIN'!G171:G174)</f>
        <v>18</v>
      </c>
      <c r="H69" s="272">
        <f>SUM('15MIN'!H171:H174)</f>
        <v>11</v>
      </c>
      <c r="I69" s="272">
        <f>SUM('15MIN'!I171:I174)</f>
        <v>1</v>
      </c>
      <c r="J69" s="272">
        <f>SUM('15MIN'!J171:J174)</f>
        <v>2</v>
      </c>
      <c r="K69" s="277">
        <f>SUM('15MIN'!K171:K174)</f>
        <v>0</v>
      </c>
      <c r="L69" s="275">
        <f t="shared" si="132"/>
        <v>479</v>
      </c>
      <c r="N69" s="25">
        <f t="shared" si="133"/>
        <v>0.58333333333333337</v>
      </c>
      <c r="O69" s="272">
        <f>SUM('15MIN'!O171:O174)</f>
        <v>0</v>
      </c>
      <c r="P69" s="272">
        <f>SUM('15MIN'!P171:P174)</f>
        <v>0</v>
      </c>
      <c r="Q69" s="272">
        <f>SUM('15MIN'!Q171:Q174)</f>
        <v>0</v>
      </c>
      <c r="R69" s="272">
        <f>SUM('15MIN'!R171:R174)</f>
        <v>0</v>
      </c>
      <c r="S69" s="272">
        <f>SUM('15MIN'!S171:S174)</f>
        <v>0</v>
      </c>
      <c r="T69" s="272">
        <f>SUM('15MIN'!T171:T174)</f>
        <v>0</v>
      </c>
      <c r="U69" s="272">
        <f>SUM('15MIN'!U171:U174)</f>
        <v>0</v>
      </c>
      <c r="V69" s="272">
        <f>SUM('15MIN'!V171:V174)</f>
        <v>0</v>
      </c>
      <c r="W69" s="277">
        <f>SUM('15MIN'!W171:W174)</f>
        <v>0</v>
      </c>
      <c r="X69" s="275">
        <f t="shared" si="134"/>
        <v>0</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382</v>
      </c>
      <c r="BX69" s="4">
        <f t="shared" si="124"/>
        <v>15</v>
      </c>
      <c r="BY69" s="4">
        <f t="shared" si="125"/>
        <v>42</v>
      </c>
      <c r="BZ69" s="4">
        <f t="shared" si="126"/>
        <v>8</v>
      </c>
      <c r="CA69" s="4">
        <f t="shared" si="127"/>
        <v>18</v>
      </c>
      <c r="CB69" s="4">
        <f t="shared" si="128"/>
        <v>11</v>
      </c>
      <c r="CC69" s="4">
        <f t="shared" si="129"/>
        <v>1</v>
      </c>
      <c r="CD69" s="4">
        <f t="shared" si="130"/>
        <v>2</v>
      </c>
      <c r="CE69" s="4">
        <f t="shared" si="131"/>
        <v>0</v>
      </c>
      <c r="CF69" s="42">
        <f t="shared" si="145"/>
        <v>479</v>
      </c>
    </row>
    <row r="70" spans="2:84" x14ac:dyDescent="0.25">
      <c r="B70" s="25">
        <f t="shared" si="123"/>
        <v>0.625</v>
      </c>
      <c r="C70" s="272">
        <f>SUM('15MIN'!C175:C178)</f>
        <v>332</v>
      </c>
      <c r="D70" s="272">
        <f>SUM('15MIN'!D175:D178)</f>
        <v>32</v>
      </c>
      <c r="E70" s="272">
        <f>SUM('15MIN'!E175:E178)</f>
        <v>48</v>
      </c>
      <c r="F70" s="272">
        <f>SUM('15MIN'!F175:F178)</f>
        <v>3</v>
      </c>
      <c r="G70" s="272">
        <f>SUM('15MIN'!G175:G178)</f>
        <v>7</v>
      </c>
      <c r="H70" s="272">
        <f>SUM('15MIN'!H175:H178)</f>
        <v>6</v>
      </c>
      <c r="I70" s="272">
        <f>SUM('15MIN'!I175:I178)</f>
        <v>3</v>
      </c>
      <c r="J70" s="272">
        <f>SUM('15MIN'!J175:J178)</f>
        <v>1</v>
      </c>
      <c r="K70" s="277">
        <f>SUM('15MIN'!K175:K178)</f>
        <v>0</v>
      </c>
      <c r="L70" s="275">
        <f t="shared" si="132"/>
        <v>432</v>
      </c>
      <c r="N70" s="25">
        <f t="shared" si="133"/>
        <v>0.625</v>
      </c>
      <c r="O70" s="272">
        <f>SUM('15MIN'!O175:O178)</f>
        <v>0</v>
      </c>
      <c r="P70" s="272">
        <f>SUM('15MIN'!P175:P178)</f>
        <v>0</v>
      </c>
      <c r="Q70" s="272">
        <f>SUM('15MIN'!Q175:Q178)</f>
        <v>0</v>
      </c>
      <c r="R70" s="272">
        <f>SUM('15MIN'!R175:R178)</f>
        <v>0</v>
      </c>
      <c r="S70" s="272">
        <f>SUM('15MIN'!S175:S178)</f>
        <v>0</v>
      </c>
      <c r="T70" s="272">
        <f>SUM('15MIN'!T175:T178)</f>
        <v>0</v>
      </c>
      <c r="U70" s="272">
        <f>SUM('15MIN'!U175:U178)</f>
        <v>0</v>
      </c>
      <c r="V70" s="272">
        <f>SUM('15MIN'!V175:V178)</f>
        <v>0</v>
      </c>
      <c r="W70" s="277">
        <f>SUM('15MIN'!W175:W178)</f>
        <v>0</v>
      </c>
      <c r="X70" s="275">
        <f t="shared" si="134"/>
        <v>0</v>
      </c>
      <c r="Z70" s="25">
        <f t="shared" si="135"/>
        <v>0.625</v>
      </c>
      <c r="AA70" s="272">
        <f>SUM('15MIN'!AA175:AA178)</f>
        <v>0</v>
      </c>
      <c r="AB70" s="272">
        <f>SUM('15MIN'!AB175:AB178)</f>
        <v>0</v>
      </c>
      <c r="AC70" s="272">
        <f>SUM('15MIN'!AC175:AC178)</f>
        <v>1</v>
      </c>
      <c r="AD70" s="272">
        <f>SUM('15MIN'!AD175:AD178)</f>
        <v>0</v>
      </c>
      <c r="AE70" s="272">
        <f>SUM('15MIN'!AE175:AE178)</f>
        <v>0</v>
      </c>
      <c r="AF70" s="272">
        <f>SUM('15MIN'!AF175:AF178)</f>
        <v>0</v>
      </c>
      <c r="AG70" s="272">
        <f>SUM('15MIN'!AG175:AG178)</f>
        <v>0</v>
      </c>
      <c r="AH70" s="272">
        <f>SUM('15MIN'!AH175:AH178)</f>
        <v>0</v>
      </c>
      <c r="AI70" s="277">
        <f>SUM('15MIN'!AI175:AI178)</f>
        <v>0</v>
      </c>
      <c r="AJ70" s="275">
        <f t="shared" si="136"/>
        <v>1</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332</v>
      </c>
      <c r="BX70" s="4">
        <f t="shared" si="124"/>
        <v>32</v>
      </c>
      <c r="BY70" s="4">
        <f t="shared" si="125"/>
        <v>49</v>
      </c>
      <c r="BZ70" s="4">
        <f t="shared" si="126"/>
        <v>3</v>
      </c>
      <c r="CA70" s="4">
        <f t="shared" si="127"/>
        <v>7</v>
      </c>
      <c r="CB70" s="4">
        <f t="shared" si="128"/>
        <v>6</v>
      </c>
      <c r="CC70" s="4">
        <f t="shared" si="129"/>
        <v>3</v>
      </c>
      <c r="CD70" s="4">
        <f t="shared" si="130"/>
        <v>1</v>
      </c>
      <c r="CE70" s="4">
        <f t="shared" si="131"/>
        <v>0</v>
      </c>
      <c r="CF70" s="42">
        <f t="shared" si="145"/>
        <v>433</v>
      </c>
    </row>
    <row r="71" spans="2:84" x14ac:dyDescent="0.25">
      <c r="B71" s="25">
        <f t="shared" si="123"/>
        <v>0.66666666666666663</v>
      </c>
      <c r="C71" s="272">
        <f>SUM('15MIN'!C179:C182)</f>
        <v>352</v>
      </c>
      <c r="D71" s="272">
        <f>SUM('15MIN'!D179:D182)</f>
        <v>26</v>
      </c>
      <c r="E71" s="272">
        <f>SUM('15MIN'!E179:E182)</f>
        <v>46</v>
      </c>
      <c r="F71" s="272">
        <f>SUM('15MIN'!F179:F182)</f>
        <v>7</v>
      </c>
      <c r="G71" s="272">
        <f>SUM('15MIN'!G179:G182)</f>
        <v>6</v>
      </c>
      <c r="H71" s="272">
        <f>SUM('15MIN'!H179:H182)</f>
        <v>7</v>
      </c>
      <c r="I71" s="272">
        <f>SUM('15MIN'!I179:I182)</f>
        <v>4</v>
      </c>
      <c r="J71" s="272">
        <f>SUM('15MIN'!J179:J182)</f>
        <v>3</v>
      </c>
      <c r="K71" s="277">
        <f>SUM('15MIN'!K179:K182)</f>
        <v>0</v>
      </c>
      <c r="L71" s="275">
        <f t="shared" si="132"/>
        <v>451</v>
      </c>
      <c r="N71" s="25">
        <f t="shared" si="133"/>
        <v>0.66666666666666663</v>
      </c>
      <c r="O71" s="272">
        <f>SUM('15MIN'!O179:O182)</f>
        <v>0</v>
      </c>
      <c r="P71" s="272">
        <f>SUM('15MIN'!P179:P182)</f>
        <v>0</v>
      </c>
      <c r="Q71" s="272">
        <f>SUM('15MIN'!Q179:Q182)</f>
        <v>0</v>
      </c>
      <c r="R71" s="272">
        <f>SUM('15MIN'!R179:R182)</f>
        <v>0</v>
      </c>
      <c r="S71" s="272">
        <f>SUM('15MIN'!S179:S182)</f>
        <v>0</v>
      </c>
      <c r="T71" s="272">
        <f>SUM('15MIN'!T179:T182)</f>
        <v>0</v>
      </c>
      <c r="U71" s="272">
        <f>SUM('15MIN'!U179:U182)</f>
        <v>0</v>
      </c>
      <c r="V71" s="272">
        <f>SUM('15MIN'!V179:V182)</f>
        <v>0</v>
      </c>
      <c r="W71" s="277">
        <f>SUM('15MIN'!W179:W182)</f>
        <v>0</v>
      </c>
      <c r="X71" s="275">
        <f t="shared" si="134"/>
        <v>0</v>
      </c>
      <c r="Z71" s="25">
        <f t="shared" si="135"/>
        <v>0.66666666666666663</v>
      </c>
      <c r="AA71" s="272">
        <f>SUM('15MIN'!AA179:AA182)</f>
        <v>2</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2</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354</v>
      </c>
      <c r="BX71" s="4">
        <f t="shared" si="124"/>
        <v>26</v>
      </c>
      <c r="BY71" s="4">
        <f t="shared" si="125"/>
        <v>46</v>
      </c>
      <c r="BZ71" s="4">
        <f t="shared" si="126"/>
        <v>7</v>
      </c>
      <c r="CA71" s="4">
        <f t="shared" si="127"/>
        <v>6</v>
      </c>
      <c r="CB71" s="4">
        <f t="shared" si="128"/>
        <v>7</v>
      </c>
      <c r="CC71" s="4">
        <f t="shared" si="129"/>
        <v>4</v>
      </c>
      <c r="CD71" s="4">
        <f t="shared" si="130"/>
        <v>3</v>
      </c>
      <c r="CE71" s="4">
        <f t="shared" si="131"/>
        <v>0</v>
      </c>
      <c r="CF71" s="42">
        <f t="shared" si="145"/>
        <v>453</v>
      </c>
    </row>
    <row r="72" spans="2:84" x14ac:dyDescent="0.25">
      <c r="B72" s="25">
        <f t="shared" si="123"/>
        <v>0.70833333333333326</v>
      </c>
      <c r="C72" s="272">
        <f>SUM('15MIN'!C183:C186)</f>
        <v>348</v>
      </c>
      <c r="D72" s="272">
        <f>SUM('15MIN'!D183:D186)</f>
        <v>18</v>
      </c>
      <c r="E72" s="272">
        <f>SUM('15MIN'!E183:E186)</f>
        <v>28</v>
      </c>
      <c r="F72" s="272">
        <f>SUM('15MIN'!F183:F186)</f>
        <v>3</v>
      </c>
      <c r="G72" s="272">
        <f>SUM('15MIN'!G183:G186)</f>
        <v>0</v>
      </c>
      <c r="H72" s="272">
        <f>SUM('15MIN'!H183:H186)</f>
        <v>1</v>
      </c>
      <c r="I72" s="272">
        <f>SUM('15MIN'!I183:I186)</f>
        <v>6</v>
      </c>
      <c r="J72" s="272">
        <f>SUM('15MIN'!J183:J186)</f>
        <v>7</v>
      </c>
      <c r="K72" s="277">
        <f>SUM('15MIN'!K183:K186)</f>
        <v>1</v>
      </c>
      <c r="L72" s="275">
        <f t="shared" si="132"/>
        <v>412</v>
      </c>
      <c r="N72" s="25">
        <f t="shared" si="133"/>
        <v>0.70833333333333326</v>
      </c>
      <c r="O72" s="272">
        <f>SUM('15MIN'!O183:O186)</f>
        <v>0</v>
      </c>
      <c r="P72" s="272">
        <f>SUM('15MIN'!P183:P186)</f>
        <v>0</v>
      </c>
      <c r="Q72" s="272">
        <f>SUM('15MIN'!Q183:Q186)</f>
        <v>0</v>
      </c>
      <c r="R72" s="272">
        <f>SUM('15MIN'!R183:R186)</f>
        <v>0</v>
      </c>
      <c r="S72" s="272">
        <f>SUM('15MIN'!S183:S186)</f>
        <v>0</v>
      </c>
      <c r="T72" s="272">
        <f>SUM('15MIN'!T183:T186)</f>
        <v>0</v>
      </c>
      <c r="U72" s="272">
        <f>SUM('15MIN'!U183:U186)</f>
        <v>0</v>
      </c>
      <c r="V72" s="272">
        <f>SUM('15MIN'!V183:V186)</f>
        <v>0</v>
      </c>
      <c r="W72" s="277">
        <f>SUM('15MIN'!W183:W186)</f>
        <v>0</v>
      </c>
      <c r="X72" s="275">
        <f t="shared" si="134"/>
        <v>0</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348</v>
      </c>
      <c r="BX72" s="4">
        <f t="shared" si="124"/>
        <v>18</v>
      </c>
      <c r="BY72" s="4">
        <f t="shared" si="125"/>
        <v>28</v>
      </c>
      <c r="BZ72" s="4">
        <f t="shared" si="126"/>
        <v>3</v>
      </c>
      <c r="CA72" s="4">
        <f t="shared" si="127"/>
        <v>0</v>
      </c>
      <c r="CB72" s="4">
        <f t="shared" si="128"/>
        <v>1</v>
      </c>
      <c r="CC72" s="4">
        <f t="shared" si="129"/>
        <v>6</v>
      </c>
      <c r="CD72" s="4">
        <f t="shared" si="130"/>
        <v>7</v>
      </c>
      <c r="CE72" s="4">
        <f t="shared" si="131"/>
        <v>1</v>
      </c>
      <c r="CF72" s="42">
        <f t="shared" si="145"/>
        <v>412</v>
      </c>
    </row>
    <row r="73" spans="2:84" x14ac:dyDescent="0.25">
      <c r="B73" s="25">
        <f t="shared" si="123"/>
        <v>0.74999999999999989</v>
      </c>
      <c r="C73" s="274">
        <f>SUM('15MIN'!C187:C190)</f>
        <v>274</v>
      </c>
      <c r="D73" s="274">
        <f>SUM('15MIN'!D187:D190)</f>
        <v>11</v>
      </c>
      <c r="E73" s="274">
        <f>SUM('15MIN'!E187:E190)</f>
        <v>13</v>
      </c>
      <c r="F73" s="274">
        <f>SUM('15MIN'!F187:F190)</f>
        <v>3</v>
      </c>
      <c r="G73" s="274">
        <f>SUM('15MIN'!G187:G190)</f>
        <v>0</v>
      </c>
      <c r="H73" s="274">
        <f>SUM('15MIN'!H187:H190)</f>
        <v>2</v>
      </c>
      <c r="I73" s="274">
        <f>SUM('15MIN'!I187:I190)</f>
        <v>2</v>
      </c>
      <c r="J73" s="274">
        <f>SUM('15MIN'!J187:J190)</f>
        <v>5</v>
      </c>
      <c r="K73" s="278">
        <f>SUM('15MIN'!K187:K190)</f>
        <v>0</v>
      </c>
      <c r="L73" s="275">
        <f t="shared" si="132"/>
        <v>310</v>
      </c>
      <c r="N73" s="25">
        <f t="shared" si="133"/>
        <v>0.74999999999999989</v>
      </c>
      <c r="O73" s="274">
        <f>SUM('15MIN'!O187:O190)</f>
        <v>0</v>
      </c>
      <c r="P73" s="274">
        <f>SUM('15MIN'!P187:P190)</f>
        <v>0</v>
      </c>
      <c r="Q73" s="274">
        <f>SUM('15MIN'!Q187:Q190)</f>
        <v>0</v>
      </c>
      <c r="R73" s="274">
        <f>SUM('15MIN'!R187:R190)</f>
        <v>0</v>
      </c>
      <c r="S73" s="274">
        <f>SUM('15MIN'!S187:S190)</f>
        <v>0</v>
      </c>
      <c r="T73" s="274">
        <f>SUM('15MIN'!T187:T190)</f>
        <v>0</v>
      </c>
      <c r="U73" s="274">
        <f>SUM('15MIN'!U187:U190)</f>
        <v>0</v>
      </c>
      <c r="V73" s="274">
        <f>SUM('15MIN'!V187:V190)</f>
        <v>0</v>
      </c>
      <c r="W73" s="278">
        <f>SUM('15MIN'!W187:W190)</f>
        <v>0</v>
      </c>
      <c r="X73" s="275">
        <f t="shared" si="134"/>
        <v>0</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274</v>
      </c>
      <c r="BX73" s="4">
        <f t="shared" si="124"/>
        <v>11</v>
      </c>
      <c r="BY73" s="4">
        <f t="shared" si="125"/>
        <v>13</v>
      </c>
      <c r="BZ73" s="4">
        <f t="shared" si="126"/>
        <v>3</v>
      </c>
      <c r="CA73" s="4">
        <f t="shared" si="127"/>
        <v>0</v>
      </c>
      <c r="CB73" s="4">
        <f t="shared" si="128"/>
        <v>2</v>
      </c>
      <c r="CC73" s="4">
        <f t="shared" si="129"/>
        <v>2</v>
      </c>
      <c r="CD73" s="4">
        <f t="shared" si="130"/>
        <v>5</v>
      </c>
      <c r="CE73" s="4">
        <f t="shared" si="131"/>
        <v>0</v>
      </c>
      <c r="CF73" s="42">
        <f t="shared" si="145"/>
        <v>310</v>
      </c>
    </row>
    <row r="74" spans="2:84" x14ac:dyDescent="0.25">
      <c r="B74" s="26" t="s">
        <v>19</v>
      </c>
      <c r="C74" s="275">
        <f t="shared" ref="C74:L74" si="146">SUM(C61:C73)</f>
        <v>5215</v>
      </c>
      <c r="D74" s="275">
        <f t="shared" si="146"/>
        <v>319</v>
      </c>
      <c r="E74" s="275">
        <f t="shared" si="146"/>
        <v>604</v>
      </c>
      <c r="F74" s="275">
        <f t="shared" si="146"/>
        <v>62</v>
      </c>
      <c r="G74" s="275">
        <f t="shared" si="146"/>
        <v>127</v>
      </c>
      <c r="H74" s="275">
        <f t="shared" si="146"/>
        <v>109</v>
      </c>
      <c r="I74" s="275">
        <f t="shared" si="146"/>
        <v>40</v>
      </c>
      <c r="J74" s="275">
        <f t="shared" si="146"/>
        <v>55</v>
      </c>
      <c r="K74" s="275">
        <f t="shared" si="146"/>
        <v>8</v>
      </c>
      <c r="L74" s="276">
        <f t="shared" si="146"/>
        <v>6539</v>
      </c>
      <c r="N74" s="26" t="s">
        <v>19</v>
      </c>
      <c r="O74" s="275">
        <f t="shared" ref="O74:X74" si="147">SUM(O61:O73)</f>
        <v>0</v>
      </c>
      <c r="P74" s="275">
        <f t="shared" si="147"/>
        <v>0</v>
      </c>
      <c r="Q74" s="275">
        <f t="shared" si="147"/>
        <v>0</v>
      </c>
      <c r="R74" s="275">
        <f t="shared" si="147"/>
        <v>0</v>
      </c>
      <c r="S74" s="275">
        <f t="shared" si="147"/>
        <v>0</v>
      </c>
      <c r="T74" s="275">
        <f t="shared" si="147"/>
        <v>0</v>
      </c>
      <c r="U74" s="275">
        <f t="shared" si="147"/>
        <v>0</v>
      </c>
      <c r="V74" s="275">
        <f t="shared" si="147"/>
        <v>0</v>
      </c>
      <c r="W74" s="275">
        <f t="shared" si="147"/>
        <v>0</v>
      </c>
      <c r="X74" s="276">
        <f t="shared" si="147"/>
        <v>0</v>
      </c>
      <c r="Z74" s="26" t="s">
        <v>19</v>
      </c>
      <c r="AA74" s="275">
        <f t="shared" ref="AA74:AJ74" si="148">SUM(AA61:AA73)</f>
        <v>4</v>
      </c>
      <c r="AB74" s="275">
        <f t="shared" si="148"/>
        <v>0</v>
      </c>
      <c r="AC74" s="275">
        <f t="shared" si="148"/>
        <v>1</v>
      </c>
      <c r="AD74" s="275">
        <f t="shared" si="148"/>
        <v>0</v>
      </c>
      <c r="AE74" s="275">
        <f t="shared" si="148"/>
        <v>0</v>
      </c>
      <c r="AF74" s="275">
        <f t="shared" si="148"/>
        <v>0</v>
      </c>
      <c r="AG74" s="275">
        <f t="shared" si="148"/>
        <v>0</v>
      </c>
      <c r="AH74" s="275">
        <f t="shared" si="148"/>
        <v>0</v>
      </c>
      <c r="AI74" s="275">
        <f t="shared" si="148"/>
        <v>0</v>
      </c>
      <c r="AJ74" s="276">
        <f t="shared" si="148"/>
        <v>5</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5219</v>
      </c>
      <c r="BX74" s="42">
        <f t="shared" si="152"/>
        <v>319</v>
      </c>
      <c r="BY74" s="42">
        <f t="shared" si="152"/>
        <v>605</v>
      </c>
      <c r="BZ74" s="42">
        <f t="shared" si="152"/>
        <v>62</v>
      </c>
      <c r="CA74" s="42">
        <f t="shared" si="152"/>
        <v>127</v>
      </c>
      <c r="CB74" s="42">
        <f t="shared" si="152"/>
        <v>109</v>
      </c>
      <c r="CC74" s="42">
        <f t="shared" si="152"/>
        <v>40</v>
      </c>
      <c r="CD74" s="42">
        <f t="shared" si="152"/>
        <v>55</v>
      </c>
      <c r="CE74" s="42">
        <f t="shared" si="152"/>
        <v>8</v>
      </c>
      <c r="CF74" s="13">
        <f t="shared" si="152"/>
        <v>6544</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B1018 The Street</v>
      </c>
      <c r="D150" s="222"/>
      <c r="E150" s="222"/>
      <c r="F150" s="222"/>
      <c r="G150" s="222"/>
      <c r="H150" s="222"/>
      <c r="I150" s="222"/>
      <c r="J150" s="222"/>
      <c r="K150" s="222"/>
      <c r="L150" s="222"/>
      <c r="O150" s="223" t="str">
        <f>'15MIN'!O384:X384</f>
        <v>Steeple Rd</v>
      </c>
      <c r="P150" s="222"/>
      <c r="Q150" s="222"/>
      <c r="R150" s="222"/>
      <c r="S150" s="222"/>
      <c r="T150" s="222"/>
      <c r="U150" s="222"/>
      <c r="V150" s="222"/>
      <c r="W150" s="222"/>
      <c r="X150" s="222"/>
      <c r="AA150" s="223" t="str">
        <f>'15MIN'!AA384:AJ384</f>
        <v>B1018 Burnham Rd</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409</v>
      </c>
      <c r="D153" s="5">
        <f t="shared" si="293"/>
        <v>41</v>
      </c>
      <c r="E153" s="5">
        <f t="shared" si="293"/>
        <v>75</v>
      </c>
      <c r="F153" s="5">
        <f t="shared" si="293"/>
        <v>9</v>
      </c>
      <c r="G153" s="5">
        <f t="shared" si="293"/>
        <v>9</v>
      </c>
      <c r="H153" s="5">
        <f t="shared" si="293"/>
        <v>2</v>
      </c>
      <c r="I153" s="5">
        <f t="shared" si="293"/>
        <v>3</v>
      </c>
      <c r="J153" s="5">
        <f t="shared" si="293"/>
        <v>1</v>
      </c>
      <c r="K153" s="5">
        <f t="shared" si="293"/>
        <v>1</v>
      </c>
      <c r="L153" s="11">
        <f>SUM(C153:K153)</f>
        <v>550</v>
      </c>
      <c r="N153" s="25">
        <f>B153</f>
        <v>0.25</v>
      </c>
      <c r="O153" s="5">
        <f t="shared" ref="O153:W153" si="294">SUM(O15,O38,O61,O84,O107, O130)</f>
        <v>2</v>
      </c>
      <c r="P153" s="5">
        <f t="shared" si="294"/>
        <v>0</v>
      </c>
      <c r="Q153" s="5">
        <f t="shared" si="294"/>
        <v>0</v>
      </c>
      <c r="R153" s="5">
        <f t="shared" si="294"/>
        <v>0</v>
      </c>
      <c r="S153" s="5">
        <f t="shared" si="294"/>
        <v>0</v>
      </c>
      <c r="T153" s="5">
        <f t="shared" si="294"/>
        <v>0</v>
      </c>
      <c r="U153" s="5">
        <f t="shared" si="294"/>
        <v>0</v>
      </c>
      <c r="V153" s="5">
        <f t="shared" si="294"/>
        <v>0</v>
      </c>
      <c r="W153" s="5">
        <f t="shared" si="294"/>
        <v>0</v>
      </c>
      <c r="X153" s="11">
        <f>SUM(O153:W153)</f>
        <v>2</v>
      </c>
      <c r="Z153" s="25">
        <f>N153</f>
        <v>0.25</v>
      </c>
      <c r="AA153" s="5">
        <f t="shared" ref="AA153:AI153" si="295">SUM(AA15,AA38,AA61,AA84,AA107, AA130)</f>
        <v>79</v>
      </c>
      <c r="AB153" s="5">
        <f t="shared" si="295"/>
        <v>6</v>
      </c>
      <c r="AC153" s="5">
        <f t="shared" si="295"/>
        <v>11</v>
      </c>
      <c r="AD153" s="5">
        <f t="shared" si="295"/>
        <v>0</v>
      </c>
      <c r="AE153" s="5">
        <f t="shared" si="295"/>
        <v>5</v>
      </c>
      <c r="AF153" s="5">
        <f t="shared" si="295"/>
        <v>5</v>
      </c>
      <c r="AG153" s="5">
        <f t="shared" si="295"/>
        <v>5</v>
      </c>
      <c r="AH153" s="5">
        <f t="shared" si="295"/>
        <v>1</v>
      </c>
      <c r="AI153" s="5">
        <f t="shared" si="295"/>
        <v>0</v>
      </c>
      <c r="AJ153" s="11">
        <f>SUM(AA153:AI153)</f>
        <v>112</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490</v>
      </c>
      <c r="BX153" s="39">
        <f t="shared" ref="BX153:BX165" si="300">IF(SUM(D153,P153,AB153,AN153,AZ153,BL153) = SUM(BX15,BX38,BX61,BX84,BX107,BX130), SUM(D153,P153,AB153,AN153,AZ153,BL153), "ERROR")</f>
        <v>47</v>
      </c>
      <c r="BY153" s="39">
        <f t="shared" ref="BY153:BY165" si="301">IF(SUM(E153,Q153,AC153,AO153,BA153,BM153) = SUM(BY15,BY38,BY61,BY84,BY107,BY130), SUM(E153,Q153,AC153,AO153,BA153,BM153), "ERROR")</f>
        <v>86</v>
      </c>
      <c r="BZ153" s="39">
        <f t="shared" ref="BZ153:BZ165" si="302">IF(SUM(F153,R153,AD153,AP153,BB153,BN153) = SUM(BZ15,BZ38,BZ61,BZ84,BZ107,BZ130), SUM(F153,R153,AD153,AP153,BB153,BN153), "ERROR")</f>
        <v>9</v>
      </c>
      <c r="CA153" s="39">
        <f t="shared" ref="CA153:CA165" si="303">IF(SUM(G153,S153,AE153,AQ153,BC153,BO153) = SUM(CA15,CA38,CA61,CA84,CA107,CA130), SUM(G153,S153,AE153,AQ153,BC153,BO153), "ERROR")</f>
        <v>14</v>
      </c>
      <c r="CB153" s="39">
        <f t="shared" ref="CB153:CB165" si="304">IF(SUM(H153,T153,AF153,AR153,BD153,BP153) = SUM(CB15,CB38,CB61,CB84,CB107,CB130), SUM(H153,T153,AF153,AR153,BD153,BP153), "ERROR")</f>
        <v>7</v>
      </c>
      <c r="CC153" s="39">
        <f t="shared" ref="CC153:CC165" si="305">IF(SUM(I153,U153,AG153,AS153,BE153,BQ153) = SUM(CC15,CC38,CC61,CC84,CC107,CC130), SUM(I153,U153,AG153,AS153,BE153,BQ153), "ERROR")</f>
        <v>8</v>
      </c>
      <c r="CD153" s="39">
        <f t="shared" ref="CD153:CD165" si="306">IF(SUM(J153,V153,AH153,AT153,BF153,BR153) = SUM(CD15,CD38,CD61,CD84,CD107,CD130), SUM(J153,V153,AH153,AT153,BF153,BR153), "ERROR")</f>
        <v>2</v>
      </c>
      <c r="CE153" s="39">
        <f t="shared" ref="CE153:CE165" si="307">IF(SUM(K153,W153,AI153,AU153,BG153,BS153) = SUM(CE15,CE38,CE61,CE84,CE107,CE130), SUM(K153,W153,AI153,AU153,BG153,BS153), "ERROR")</f>
        <v>1</v>
      </c>
      <c r="CF153" s="40">
        <f>SUM(BW153:CE153)</f>
        <v>664</v>
      </c>
    </row>
    <row r="154" spans="2:84" x14ac:dyDescent="0.25">
      <c r="B154" s="25">
        <f t="shared" si="292"/>
        <v>0.29166666666666669</v>
      </c>
      <c r="C154" s="5">
        <f t="shared" ref="C154:K154" si="308">SUM(C16,C39,C62,C85,C108, C131)</f>
        <v>558</v>
      </c>
      <c r="D154" s="5">
        <f t="shared" si="308"/>
        <v>40</v>
      </c>
      <c r="E154" s="5">
        <f t="shared" si="308"/>
        <v>74</v>
      </c>
      <c r="F154" s="5">
        <f t="shared" si="308"/>
        <v>5</v>
      </c>
      <c r="G154" s="5">
        <f t="shared" si="308"/>
        <v>13</v>
      </c>
      <c r="H154" s="5">
        <f t="shared" si="308"/>
        <v>7</v>
      </c>
      <c r="I154" s="5">
        <f t="shared" si="308"/>
        <v>7</v>
      </c>
      <c r="J154" s="5">
        <f t="shared" si="308"/>
        <v>5</v>
      </c>
      <c r="K154" s="5">
        <f t="shared" si="308"/>
        <v>0</v>
      </c>
      <c r="L154" s="11">
        <f t="shared" ref="L154:L165" si="309">SUM(C154:K154)</f>
        <v>709</v>
      </c>
      <c r="N154" s="25">
        <f t="shared" ref="N154:N165" si="310">B154</f>
        <v>0.29166666666666669</v>
      </c>
      <c r="O154" s="5">
        <f t="shared" ref="O154:W154" si="311">SUM(O16,O39,O62,O85,O108, O131)</f>
        <v>0</v>
      </c>
      <c r="P154" s="5">
        <f t="shared" si="311"/>
        <v>0</v>
      </c>
      <c r="Q154" s="5">
        <f t="shared" si="311"/>
        <v>0</v>
      </c>
      <c r="R154" s="5">
        <f t="shared" si="311"/>
        <v>0</v>
      </c>
      <c r="S154" s="5">
        <f t="shared" si="311"/>
        <v>0</v>
      </c>
      <c r="T154" s="5">
        <f t="shared" si="311"/>
        <v>0</v>
      </c>
      <c r="U154" s="5">
        <f t="shared" si="311"/>
        <v>0</v>
      </c>
      <c r="V154" s="5">
        <f t="shared" si="311"/>
        <v>0</v>
      </c>
      <c r="W154" s="5">
        <f t="shared" si="311"/>
        <v>0</v>
      </c>
      <c r="X154" s="11">
        <f t="shared" ref="X154:X165" si="312">SUM(O154:W154)</f>
        <v>0</v>
      </c>
      <c r="Z154" s="25">
        <f t="shared" ref="Z154:Z165" si="313">N154</f>
        <v>0.29166666666666669</v>
      </c>
      <c r="AA154" s="5">
        <f t="shared" ref="AA154:AI154" si="314">SUM(AA16,AA39,AA62,AA85,AA108, AA131)</f>
        <v>198</v>
      </c>
      <c r="AB154" s="5">
        <f t="shared" si="314"/>
        <v>15</v>
      </c>
      <c r="AC154" s="5">
        <f t="shared" si="314"/>
        <v>49</v>
      </c>
      <c r="AD154" s="5">
        <f t="shared" si="314"/>
        <v>2</v>
      </c>
      <c r="AE154" s="5">
        <f t="shared" si="314"/>
        <v>33</v>
      </c>
      <c r="AF154" s="5">
        <f t="shared" si="314"/>
        <v>6</v>
      </c>
      <c r="AG154" s="5">
        <f t="shared" si="314"/>
        <v>4</v>
      </c>
      <c r="AH154" s="5">
        <f t="shared" si="314"/>
        <v>2</v>
      </c>
      <c r="AI154" s="5">
        <f t="shared" si="314"/>
        <v>0</v>
      </c>
      <c r="AJ154" s="11">
        <f t="shared" ref="AJ154:AJ165" si="315">SUM(AA154:AI154)</f>
        <v>309</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756</v>
      </c>
      <c r="BX154" s="39">
        <f t="shared" si="300"/>
        <v>55</v>
      </c>
      <c r="BY154" s="39">
        <f t="shared" si="301"/>
        <v>123</v>
      </c>
      <c r="BZ154" s="39">
        <f t="shared" si="302"/>
        <v>7</v>
      </c>
      <c r="CA154" s="39">
        <f t="shared" si="303"/>
        <v>46</v>
      </c>
      <c r="CB154" s="39">
        <f t="shared" si="304"/>
        <v>13</v>
      </c>
      <c r="CC154" s="39">
        <f t="shared" si="305"/>
        <v>11</v>
      </c>
      <c r="CD154" s="39">
        <f t="shared" si="306"/>
        <v>7</v>
      </c>
      <c r="CE154" s="39">
        <f t="shared" si="307"/>
        <v>0</v>
      </c>
      <c r="CF154" s="40">
        <f t="shared" ref="CF154:CF165" si="326">SUM(BW154:CE154)</f>
        <v>1018</v>
      </c>
    </row>
    <row r="155" spans="2:84" x14ac:dyDescent="0.25">
      <c r="B155" s="25">
        <f t="shared" si="292"/>
        <v>0.33333333333333337</v>
      </c>
      <c r="C155" s="5">
        <f t="shared" ref="C155:K155" si="327">SUM(C17,C40,C63,C86,C109, C132)</f>
        <v>590</v>
      </c>
      <c r="D155" s="5">
        <f t="shared" si="327"/>
        <v>29</v>
      </c>
      <c r="E155" s="5">
        <f t="shared" si="327"/>
        <v>60</v>
      </c>
      <c r="F155" s="5">
        <f t="shared" si="327"/>
        <v>3</v>
      </c>
      <c r="G155" s="5">
        <f t="shared" si="327"/>
        <v>7</v>
      </c>
      <c r="H155" s="5">
        <f t="shared" si="327"/>
        <v>10</v>
      </c>
      <c r="I155" s="5">
        <f t="shared" si="327"/>
        <v>4</v>
      </c>
      <c r="J155" s="5">
        <f t="shared" si="327"/>
        <v>8</v>
      </c>
      <c r="K155" s="5">
        <f t="shared" si="327"/>
        <v>1</v>
      </c>
      <c r="L155" s="11">
        <f t="shared" si="309"/>
        <v>712</v>
      </c>
      <c r="N155" s="25">
        <f t="shared" si="310"/>
        <v>0.33333333333333337</v>
      </c>
      <c r="O155" s="5">
        <f t="shared" ref="O155:W155" si="328">SUM(O17,O40,O63,O86,O109, O132)</f>
        <v>0</v>
      </c>
      <c r="P155" s="5">
        <f t="shared" si="328"/>
        <v>0</v>
      </c>
      <c r="Q155" s="5">
        <f t="shared" si="328"/>
        <v>0</v>
      </c>
      <c r="R155" s="5">
        <f t="shared" si="328"/>
        <v>0</v>
      </c>
      <c r="S155" s="5">
        <f t="shared" si="328"/>
        <v>0</v>
      </c>
      <c r="T155" s="5">
        <f t="shared" si="328"/>
        <v>0</v>
      </c>
      <c r="U155" s="5">
        <f t="shared" si="328"/>
        <v>0</v>
      </c>
      <c r="V155" s="5">
        <f t="shared" si="328"/>
        <v>0</v>
      </c>
      <c r="W155" s="5">
        <f t="shared" si="328"/>
        <v>0</v>
      </c>
      <c r="X155" s="11">
        <f t="shared" si="312"/>
        <v>0</v>
      </c>
      <c r="Z155" s="25">
        <f t="shared" si="313"/>
        <v>0.33333333333333337</v>
      </c>
      <c r="AA155" s="5">
        <f t="shared" ref="AA155:AI155" si="329">SUM(AA17,AA40,AA63,AA86,AA109, AA132)</f>
        <v>307</v>
      </c>
      <c r="AB155" s="5">
        <f t="shared" si="329"/>
        <v>19</v>
      </c>
      <c r="AC155" s="5">
        <f t="shared" si="329"/>
        <v>61</v>
      </c>
      <c r="AD155" s="5">
        <f t="shared" si="329"/>
        <v>7</v>
      </c>
      <c r="AE155" s="5">
        <f t="shared" si="329"/>
        <v>12</v>
      </c>
      <c r="AF155" s="5">
        <f t="shared" si="329"/>
        <v>17</v>
      </c>
      <c r="AG155" s="5">
        <f t="shared" si="329"/>
        <v>5</v>
      </c>
      <c r="AH155" s="5">
        <f t="shared" si="329"/>
        <v>3</v>
      </c>
      <c r="AI155" s="5">
        <f t="shared" si="329"/>
        <v>0</v>
      </c>
      <c r="AJ155" s="11">
        <f t="shared" si="315"/>
        <v>431</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897</v>
      </c>
      <c r="BX155" s="39">
        <f t="shared" si="300"/>
        <v>48</v>
      </c>
      <c r="BY155" s="39">
        <f t="shared" si="301"/>
        <v>121</v>
      </c>
      <c r="BZ155" s="39">
        <f t="shared" si="302"/>
        <v>10</v>
      </c>
      <c r="CA155" s="39">
        <f t="shared" si="303"/>
        <v>19</v>
      </c>
      <c r="CB155" s="39">
        <f t="shared" si="304"/>
        <v>27</v>
      </c>
      <c r="CC155" s="39">
        <f t="shared" si="305"/>
        <v>9</v>
      </c>
      <c r="CD155" s="39">
        <f t="shared" si="306"/>
        <v>11</v>
      </c>
      <c r="CE155" s="39">
        <f t="shared" si="307"/>
        <v>1</v>
      </c>
      <c r="CF155" s="40">
        <f t="shared" si="326"/>
        <v>1143</v>
      </c>
    </row>
    <row r="156" spans="2:84" x14ac:dyDescent="0.25">
      <c r="B156" s="25">
        <f t="shared" si="292"/>
        <v>0.37500000000000006</v>
      </c>
      <c r="C156" s="5">
        <f t="shared" ref="C156:K156" si="333">SUM(C18,C41,C64,C87,C110, C133)</f>
        <v>469</v>
      </c>
      <c r="D156" s="5">
        <f t="shared" si="333"/>
        <v>28</v>
      </c>
      <c r="E156" s="5">
        <f t="shared" si="333"/>
        <v>43</v>
      </c>
      <c r="F156" s="5">
        <f t="shared" si="333"/>
        <v>8</v>
      </c>
      <c r="G156" s="5">
        <f t="shared" si="333"/>
        <v>13</v>
      </c>
      <c r="H156" s="5">
        <f t="shared" si="333"/>
        <v>12</v>
      </c>
      <c r="I156" s="5">
        <f t="shared" si="333"/>
        <v>2</v>
      </c>
      <c r="J156" s="5">
        <f t="shared" si="333"/>
        <v>1</v>
      </c>
      <c r="K156" s="5">
        <f t="shared" si="333"/>
        <v>0</v>
      </c>
      <c r="L156" s="11">
        <f t="shared" si="309"/>
        <v>576</v>
      </c>
      <c r="N156" s="25">
        <f t="shared" si="310"/>
        <v>0.37500000000000006</v>
      </c>
      <c r="O156" s="5">
        <f t="shared" ref="O156:W156" si="334">SUM(O18,O41,O64,O87,O110, O133)</f>
        <v>1</v>
      </c>
      <c r="P156" s="5">
        <f t="shared" si="334"/>
        <v>0</v>
      </c>
      <c r="Q156" s="5">
        <f t="shared" si="334"/>
        <v>0</v>
      </c>
      <c r="R156" s="5">
        <f t="shared" si="334"/>
        <v>0</v>
      </c>
      <c r="S156" s="5">
        <f t="shared" si="334"/>
        <v>0</v>
      </c>
      <c r="T156" s="5">
        <f t="shared" si="334"/>
        <v>0</v>
      </c>
      <c r="U156" s="5">
        <f t="shared" si="334"/>
        <v>0</v>
      </c>
      <c r="V156" s="5">
        <f t="shared" si="334"/>
        <v>0</v>
      </c>
      <c r="W156" s="5">
        <f t="shared" si="334"/>
        <v>0</v>
      </c>
      <c r="X156" s="11">
        <f t="shared" si="312"/>
        <v>1</v>
      </c>
      <c r="Z156" s="25">
        <f t="shared" si="313"/>
        <v>0.37500000000000006</v>
      </c>
      <c r="AA156" s="5">
        <f t="shared" ref="AA156:AI156" si="335">SUM(AA18,AA41,AA64,AA87,AA110, AA133)</f>
        <v>301</v>
      </c>
      <c r="AB156" s="5">
        <f t="shared" si="335"/>
        <v>20</v>
      </c>
      <c r="AC156" s="5">
        <f t="shared" si="335"/>
        <v>63</v>
      </c>
      <c r="AD156" s="5">
        <f t="shared" si="335"/>
        <v>2</v>
      </c>
      <c r="AE156" s="5">
        <f t="shared" si="335"/>
        <v>8</v>
      </c>
      <c r="AF156" s="5">
        <f t="shared" si="335"/>
        <v>17</v>
      </c>
      <c r="AG156" s="5">
        <f t="shared" si="335"/>
        <v>2</v>
      </c>
      <c r="AH156" s="5">
        <f t="shared" si="335"/>
        <v>2</v>
      </c>
      <c r="AI156" s="5">
        <f t="shared" si="335"/>
        <v>0</v>
      </c>
      <c r="AJ156" s="11">
        <f t="shared" si="315"/>
        <v>415</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771</v>
      </c>
      <c r="BX156" s="39">
        <f t="shared" si="300"/>
        <v>48</v>
      </c>
      <c r="BY156" s="39">
        <f t="shared" si="301"/>
        <v>106</v>
      </c>
      <c r="BZ156" s="39">
        <f t="shared" si="302"/>
        <v>10</v>
      </c>
      <c r="CA156" s="39">
        <f t="shared" si="303"/>
        <v>21</v>
      </c>
      <c r="CB156" s="39">
        <f t="shared" si="304"/>
        <v>29</v>
      </c>
      <c r="CC156" s="39">
        <f t="shared" si="305"/>
        <v>4</v>
      </c>
      <c r="CD156" s="39">
        <f t="shared" si="306"/>
        <v>3</v>
      </c>
      <c r="CE156" s="39">
        <f t="shared" si="307"/>
        <v>0</v>
      </c>
      <c r="CF156" s="40">
        <f t="shared" si="326"/>
        <v>992</v>
      </c>
    </row>
    <row r="157" spans="2:84" x14ac:dyDescent="0.25">
      <c r="B157" s="25">
        <f t="shared" si="292"/>
        <v>0.41666666666666674</v>
      </c>
      <c r="C157" s="5">
        <f t="shared" ref="C157:K157" si="339">SUM(C19,C42,C65,C88,C111, C134)</f>
        <v>427</v>
      </c>
      <c r="D157" s="5">
        <f t="shared" si="339"/>
        <v>16</v>
      </c>
      <c r="E157" s="5">
        <f t="shared" si="339"/>
        <v>52</v>
      </c>
      <c r="F157" s="5">
        <f t="shared" si="339"/>
        <v>1</v>
      </c>
      <c r="G157" s="5">
        <f t="shared" si="339"/>
        <v>15</v>
      </c>
      <c r="H157" s="5">
        <f t="shared" si="339"/>
        <v>21</v>
      </c>
      <c r="I157" s="5">
        <f t="shared" si="339"/>
        <v>3</v>
      </c>
      <c r="J157" s="5">
        <f t="shared" si="339"/>
        <v>5</v>
      </c>
      <c r="K157" s="5">
        <f t="shared" si="339"/>
        <v>2</v>
      </c>
      <c r="L157" s="11">
        <f t="shared" si="309"/>
        <v>542</v>
      </c>
      <c r="N157" s="25">
        <f t="shared" si="310"/>
        <v>0.41666666666666674</v>
      </c>
      <c r="O157" s="5">
        <f t="shared" ref="O157:W157" si="340">SUM(O19,O42,O65,O88,O111, O134)</f>
        <v>0</v>
      </c>
      <c r="P157" s="5">
        <f t="shared" si="340"/>
        <v>1</v>
      </c>
      <c r="Q157" s="5">
        <f t="shared" si="340"/>
        <v>0</v>
      </c>
      <c r="R157" s="5">
        <f t="shared" si="340"/>
        <v>0</v>
      </c>
      <c r="S157" s="5">
        <f t="shared" si="340"/>
        <v>0</v>
      </c>
      <c r="T157" s="5">
        <f t="shared" si="340"/>
        <v>0</v>
      </c>
      <c r="U157" s="5">
        <f t="shared" si="340"/>
        <v>0</v>
      </c>
      <c r="V157" s="5">
        <f t="shared" si="340"/>
        <v>0</v>
      </c>
      <c r="W157" s="5">
        <f t="shared" si="340"/>
        <v>0</v>
      </c>
      <c r="X157" s="11">
        <f t="shared" si="312"/>
        <v>1</v>
      </c>
      <c r="Z157" s="25">
        <f t="shared" si="313"/>
        <v>0.41666666666666674</v>
      </c>
      <c r="AA157" s="5">
        <f t="shared" ref="AA157:AI157" si="341">SUM(AA19,AA42,AA65,AA88,AA111, AA134)</f>
        <v>293</v>
      </c>
      <c r="AB157" s="5">
        <f t="shared" si="341"/>
        <v>24</v>
      </c>
      <c r="AC157" s="5">
        <f t="shared" si="341"/>
        <v>44</v>
      </c>
      <c r="AD157" s="5">
        <f t="shared" si="341"/>
        <v>5</v>
      </c>
      <c r="AE157" s="5">
        <f t="shared" si="341"/>
        <v>6</v>
      </c>
      <c r="AF157" s="5">
        <f t="shared" si="341"/>
        <v>8</v>
      </c>
      <c r="AG157" s="5">
        <f t="shared" si="341"/>
        <v>2</v>
      </c>
      <c r="AH157" s="5">
        <f t="shared" si="341"/>
        <v>3</v>
      </c>
      <c r="AI157" s="5">
        <f t="shared" si="341"/>
        <v>0</v>
      </c>
      <c r="AJ157" s="11">
        <f t="shared" si="315"/>
        <v>385</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720</v>
      </c>
      <c r="BX157" s="39">
        <f t="shared" si="300"/>
        <v>41</v>
      </c>
      <c r="BY157" s="39">
        <f t="shared" si="301"/>
        <v>96</v>
      </c>
      <c r="BZ157" s="39">
        <f t="shared" si="302"/>
        <v>6</v>
      </c>
      <c r="CA157" s="39">
        <f t="shared" si="303"/>
        <v>21</v>
      </c>
      <c r="CB157" s="39">
        <f t="shared" si="304"/>
        <v>29</v>
      </c>
      <c r="CC157" s="39">
        <f t="shared" si="305"/>
        <v>5</v>
      </c>
      <c r="CD157" s="39">
        <f t="shared" si="306"/>
        <v>8</v>
      </c>
      <c r="CE157" s="39">
        <f t="shared" si="307"/>
        <v>2</v>
      </c>
      <c r="CF157" s="40">
        <f t="shared" si="326"/>
        <v>928</v>
      </c>
    </row>
    <row r="158" spans="2:84" x14ac:dyDescent="0.25">
      <c r="B158" s="25">
        <f t="shared" si="292"/>
        <v>0.45833333333333343</v>
      </c>
      <c r="C158" s="5">
        <f t="shared" ref="C158:K158" si="345">SUM(C20,C43,C66,C89,C112, C135)</f>
        <v>406</v>
      </c>
      <c r="D158" s="5">
        <f t="shared" si="345"/>
        <v>17</v>
      </c>
      <c r="E158" s="5">
        <f t="shared" si="345"/>
        <v>38</v>
      </c>
      <c r="F158" s="5">
        <f t="shared" si="345"/>
        <v>5</v>
      </c>
      <c r="G158" s="5">
        <f t="shared" si="345"/>
        <v>14</v>
      </c>
      <c r="H158" s="5">
        <f t="shared" si="345"/>
        <v>9</v>
      </c>
      <c r="I158" s="5">
        <f t="shared" si="345"/>
        <v>1</v>
      </c>
      <c r="J158" s="5">
        <f t="shared" si="345"/>
        <v>5</v>
      </c>
      <c r="K158" s="5">
        <f t="shared" si="345"/>
        <v>0</v>
      </c>
      <c r="L158" s="11">
        <f t="shared" si="309"/>
        <v>495</v>
      </c>
      <c r="N158" s="25">
        <f t="shared" si="310"/>
        <v>0.45833333333333343</v>
      </c>
      <c r="O158" s="5">
        <f t="shared" ref="O158:W158" si="346">SUM(O20,O43,O66,O89,O112, O135)</f>
        <v>0</v>
      </c>
      <c r="P158" s="5">
        <f t="shared" si="346"/>
        <v>0</v>
      </c>
      <c r="Q158" s="5">
        <f t="shared" si="346"/>
        <v>0</v>
      </c>
      <c r="R158" s="5">
        <f t="shared" si="346"/>
        <v>1</v>
      </c>
      <c r="S158" s="5">
        <f t="shared" si="346"/>
        <v>0</v>
      </c>
      <c r="T158" s="5">
        <f t="shared" si="346"/>
        <v>0</v>
      </c>
      <c r="U158" s="5">
        <f t="shared" si="346"/>
        <v>0</v>
      </c>
      <c r="V158" s="5">
        <f t="shared" si="346"/>
        <v>0</v>
      </c>
      <c r="W158" s="5">
        <f t="shared" si="346"/>
        <v>0</v>
      </c>
      <c r="X158" s="11">
        <f t="shared" si="312"/>
        <v>1</v>
      </c>
      <c r="Z158" s="25">
        <f t="shared" si="313"/>
        <v>0.45833333333333343</v>
      </c>
      <c r="AA158" s="5">
        <f t="shared" ref="AA158:AI158" si="347">SUM(AA20,AA43,AA66,AA89,AA112, AA135)</f>
        <v>298</v>
      </c>
      <c r="AB158" s="5">
        <f t="shared" si="347"/>
        <v>30</v>
      </c>
      <c r="AC158" s="5">
        <f t="shared" si="347"/>
        <v>55</v>
      </c>
      <c r="AD158" s="5">
        <f t="shared" si="347"/>
        <v>7</v>
      </c>
      <c r="AE158" s="5">
        <f t="shared" si="347"/>
        <v>10</v>
      </c>
      <c r="AF158" s="5">
        <f t="shared" si="347"/>
        <v>11</v>
      </c>
      <c r="AG158" s="5">
        <f t="shared" si="347"/>
        <v>1</v>
      </c>
      <c r="AH158" s="5">
        <f t="shared" si="347"/>
        <v>3</v>
      </c>
      <c r="AI158" s="5">
        <f t="shared" si="347"/>
        <v>4</v>
      </c>
      <c r="AJ158" s="11">
        <f t="shared" si="315"/>
        <v>419</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704</v>
      </c>
      <c r="BX158" s="39">
        <f t="shared" si="300"/>
        <v>47</v>
      </c>
      <c r="BY158" s="39">
        <f t="shared" si="301"/>
        <v>93</v>
      </c>
      <c r="BZ158" s="39">
        <f t="shared" si="302"/>
        <v>13</v>
      </c>
      <c r="CA158" s="39">
        <f t="shared" si="303"/>
        <v>24</v>
      </c>
      <c r="CB158" s="39">
        <f t="shared" si="304"/>
        <v>20</v>
      </c>
      <c r="CC158" s="39">
        <f t="shared" si="305"/>
        <v>2</v>
      </c>
      <c r="CD158" s="39">
        <f t="shared" si="306"/>
        <v>8</v>
      </c>
      <c r="CE158" s="39">
        <f t="shared" si="307"/>
        <v>4</v>
      </c>
      <c r="CF158" s="40">
        <f t="shared" si="326"/>
        <v>915</v>
      </c>
    </row>
    <row r="159" spans="2:84" x14ac:dyDescent="0.25">
      <c r="B159" s="25">
        <f t="shared" si="292"/>
        <v>0.50000000000000011</v>
      </c>
      <c r="C159" s="5">
        <f t="shared" ref="C159:K159" si="351">SUM(C21,C44,C67,C90,C113, C136)</f>
        <v>338</v>
      </c>
      <c r="D159" s="5">
        <f t="shared" si="351"/>
        <v>27</v>
      </c>
      <c r="E159" s="5">
        <f t="shared" si="351"/>
        <v>51</v>
      </c>
      <c r="F159" s="5">
        <f t="shared" si="351"/>
        <v>9</v>
      </c>
      <c r="G159" s="5">
        <f t="shared" si="351"/>
        <v>6</v>
      </c>
      <c r="H159" s="5">
        <f t="shared" si="351"/>
        <v>12</v>
      </c>
      <c r="I159" s="5">
        <f t="shared" si="351"/>
        <v>2</v>
      </c>
      <c r="J159" s="5">
        <f t="shared" si="351"/>
        <v>4</v>
      </c>
      <c r="K159" s="5">
        <f t="shared" si="351"/>
        <v>0</v>
      </c>
      <c r="L159" s="11">
        <f t="shared" si="309"/>
        <v>449</v>
      </c>
      <c r="N159" s="25">
        <f t="shared" si="310"/>
        <v>0.50000000000000011</v>
      </c>
      <c r="O159" s="5">
        <f t="shared" ref="O159:W159" si="352">SUM(O21,O44,O67,O90,O113, O136)</f>
        <v>0</v>
      </c>
      <c r="P159" s="5">
        <f t="shared" si="352"/>
        <v>0</v>
      </c>
      <c r="Q159" s="5">
        <f t="shared" si="352"/>
        <v>0</v>
      </c>
      <c r="R159" s="5">
        <f t="shared" si="352"/>
        <v>0</v>
      </c>
      <c r="S159" s="5">
        <f t="shared" si="352"/>
        <v>0</v>
      </c>
      <c r="T159" s="5">
        <f t="shared" si="352"/>
        <v>0</v>
      </c>
      <c r="U159" s="5">
        <f t="shared" si="352"/>
        <v>0</v>
      </c>
      <c r="V159" s="5">
        <f t="shared" si="352"/>
        <v>0</v>
      </c>
      <c r="W159" s="5">
        <f t="shared" si="352"/>
        <v>0</v>
      </c>
      <c r="X159" s="11">
        <f t="shared" si="312"/>
        <v>0</v>
      </c>
      <c r="Z159" s="25">
        <f t="shared" si="313"/>
        <v>0.50000000000000011</v>
      </c>
      <c r="AA159" s="5">
        <f t="shared" ref="AA159:AI159" si="353">SUM(AA21,AA44,AA67,AA90,AA113, AA136)</f>
        <v>382</v>
      </c>
      <c r="AB159" s="5">
        <f t="shared" si="353"/>
        <v>28</v>
      </c>
      <c r="AC159" s="5">
        <f t="shared" si="353"/>
        <v>43</v>
      </c>
      <c r="AD159" s="5">
        <f t="shared" si="353"/>
        <v>4</v>
      </c>
      <c r="AE159" s="5">
        <f t="shared" si="353"/>
        <v>13</v>
      </c>
      <c r="AF159" s="5">
        <f t="shared" si="353"/>
        <v>11</v>
      </c>
      <c r="AG159" s="5">
        <f t="shared" si="353"/>
        <v>2</v>
      </c>
      <c r="AH159" s="5">
        <f t="shared" si="353"/>
        <v>7</v>
      </c>
      <c r="AI159" s="5">
        <f t="shared" si="353"/>
        <v>0</v>
      </c>
      <c r="AJ159" s="11">
        <f t="shared" si="315"/>
        <v>490</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720</v>
      </c>
      <c r="BX159" s="39">
        <f t="shared" si="300"/>
        <v>55</v>
      </c>
      <c r="BY159" s="39">
        <f t="shared" si="301"/>
        <v>94</v>
      </c>
      <c r="BZ159" s="39">
        <f t="shared" si="302"/>
        <v>13</v>
      </c>
      <c r="CA159" s="39">
        <f t="shared" si="303"/>
        <v>19</v>
      </c>
      <c r="CB159" s="39">
        <f t="shared" si="304"/>
        <v>23</v>
      </c>
      <c r="CC159" s="39">
        <f t="shared" si="305"/>
        <v>4</v>
      </c>
      <c r="CD159" s="39">
        <f t="shared" si="306"/>
        <v>11</v>
      </c>
      <c r="CE159" s="39">
        <f t="shared" si="307"/>
        <v>0</v>
      </c>
      <c r="CF159" s="40">
        <f t="shared" si="326"/>
        <v>939</v>
      </c>
    </row>
    <row r="160" spans="2:84" x14ac:dyDescent="0.25">
      <c r="B160" s="25">
        <f t="shared" si="292"/>
        <v>0.54166666666666674</v>
      </c>
      <c r="C160" s="5">
        <f t="shared" ref="C160:K160" si="357">SUM(C22,C45,C68,C91,C114, C137)</f>
        <v>333</v>
      </c>
      <c r="D160" s="5">
        <f t="shared" si="357"/>
        <v>20</v>
      </c>
      <c r="E160" s="5">
        <f t="shared" si="357"/>
        <v>35</v>
      </c>
      <c r="F160" s="5">
        <f t="shared" si="357"/>
        <v>0</v>
      </c>
      <c r="G160" s="5">
        <f t="shared" si="357"/>
        <v>19</v>
      </c>
      <c r="H160" s="5">
        <f t="shared" si="357"/>
        <v>9</v>
      </c>
      <c r="I160" s="5">
        <f t="shared" si="357"/>
        <v>2</v>
      </c>
      <c r="J160" s="5">
        <f t="shared" si="357"/>
        <v>8</v>
      </c>
      <c r="K160" s="5">
        <f t="shared" si="357"/>
        <v>4</v>
      </c>
      <c r="L160" s="11">
        <f t="shared" si="309"/>
        <v>430</v>
      </c>
      <c r="N160" s="25">
        <f t="shared" si="310"/>
        <v>0.54166666666666674</v>
      </c>
      <c r="O160" s="5">
        <f t="shared" ref="O160:W160" si="358">SUM(O22,O45,O68,O91,O114, O137)</f>
        <v>1</v>
      </c>
      <c r="P160" s="5">
        <f t="shared" si="358"/>
        <v>0</v>
      </c>
      <c r="Q160" s="5">
        <f t="shared" si="358"/>
        <v>0</v>
      </c>
      <c r="R160" s="5">
        <f t="shared" si="358"/>
        <v>0</v>
      </c>
      <c r="S160" s="5">
        <f t="shared" si="358"/>
        <v>0</v>
      </c>
      <c r="T160" s="5">
        <f t="shared" si="358"/>
        <v>0</v>
      </c>
      <c r="U160" s="5">
        <f t="shared" si="358"/>
        <v>0</v>
      </c>
      <c r="V160" s="5">
        <f t="shared" si="358"/>
        <v>0</v>
      </c>
      <c r="W160" s="5">
        <f t="shared" si="358"/>
        <v>0</v>
      </c>
      <c r="X160" s="11">
        <f t="shared" si="312"/>
        <v>1</v>
      </c>
      <c r="Z160" s="25">
        <f t="shared" si="313"/>
        <v>0.54166666666666674</v>
      </c>
      <c r="AA160" s="5">
        <f t="shared" ref="AA160:AI160" si="359">SUM(AA22,AA45,AA68,AA91,AA114, AA137)</f>
        <v>397</v>
      </c>
      <c r="AB160" s="5">
        <f t="shared" si="359"/>
        <v>31</v>
      </c>
      <c r="AC160" s="5">
        <f t="shared" si="359"/>
        <v>40</v>
      </c>
      <c r="AD160" s="5">
        <f t="shared" si="359"/>
        <v>5</v>
      </c>
      <c r="AE160" s="5">
        <f t="shared" si="359"/>
        <v>16</v>
      </c>
      <c r="AF160" s="5">
        <f t="shared" si="359"/>
        <v>9</v>
      </c>
      <c r="AG160" s="5">
        <f t="shared" si="359"/>
        <v>1</v>
      </c>
      <c r="AH160" s="5">
        <f t="shared" si="359"/>
        <v>6</v>
      </c>
      <c r="AI160" s="5">
        <f t="shared" si="359"/>
        <v>0</v>
      </c>
      <c r="AJ160" s="11">
        <f t="shared" si="315"/>
        <v>505</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731</v>
      </c>
      <c r="BX160" s="39">
        <f t="shared" si="300"/>
        <v>51</v>
      </c>
      <c r="BY160" s="39">
        <f t="shared" si="301"/>
        <v>75</v>
      </c>
      <c r="BZ160" s="39">
        <f t="shared" si="302"/>
        <v>5</v>
      </c>
      <c r="CA160" s="39">
        <f t="shared" si="303"/>
        <v>35</v>
      </c>
      <c r="CB160" s="39">
        <f t="shared" si="304"/>
        <v>18</v>
      </c>
      <c r="CC160" s="39">
        <f t="shared" si="305"/>
        <v>3</v>
      </c>
      <c r="CD160" s="39">
        <f t="shared" si="306"/>
        <v>14</v>
      </c>
      <c r="CE160" s="39">
        <f t="shared" si="307"/>
        <v>4</v>
      </c>
      <c r="CF160" s="40">
        <f t="shared" si="326"/>
        <v>936</v>
      </c>
    </row>
    <row r="161" spans="2:84" x14ac:dyDescent="0.25">
      <c r="B161" s="25">
        <f t="shared" si="292"/>
        <v>0.58333333333333337</v>
      </c>
      <c r="C161" s="5">
        <f t="shared" ref="C161:K161" si="363">SUM(C23,C46,C69,C92,C115, C138)</f>
        <v>383</v>
      </c>
      <c r="D161" s="5">
        <f t="shared" si="363"/>
        <v>15</v>
      </c>
      <c r="E161" s="5">
        <f t="shared" si="363"/>
        <v>42</v>
      </c>
      <c r="F161" s="5">
        <f t="shared" si="363"/>
        <v>8</v>
      </c>
      <c r="G161" s="5">
        <f t="shared" si="363"/>
        <v>18</v>
      </c>
      <c r="H161" s="5">
        <f t="shared" si="363"/>
        <v>11</v>
      </c>
      <c r="I161" s="5">
        <f t="shared" si="363"/>
        <v>1</v>
      </c>
      <c r="J161" s="5">
        <f t="shared" si="363"/>
        <v>2</v>
      </c>
      <c r="K161" s="5">
        <f t="shared" si="363"/>
        <v>0</v>
      </c>
      <c r="L161" s="11">
        <f t="shared" si="309"/>
        <v>480</v>
      </c>
      <c r="N161" s="25">
        <f t="shared" si="310"/>
        <v>0.58333333333333337</v>
      </c>
      <c r="O161" s="5">
        <f t="shared" ref="O161:W161" si="364">SUM(O23,O46,O69,O92,O115, O138)</f>
        <v>0</v>
      </c>
      <c r="P161" s="5">
        <f t="shared" si="364"/>
        <v>0</v>
      </c>
      <c r="Q161" s="5">
        <f t="shared" si="364"/>
        <v>0</v>
      </c>
      <c r="R161" s="5">
        <f t="shared" si="364"/>
        <v>0</v>
      </c>
      <c r="S161" s="5">
        <f t="shared" si="364"/>
        <v>0</v>
      </c>
      <c r="T161" s="5">
        <f t="shared" si="364"/>
        <v>0</v>
      </c>
      <c r="U161" s="5">
        <f t="shared" si="364"/>
        <v>0</v>
      </c>
      <c r="V161" s="5">
        <f t="shared" si="364"/>
        <v>1</v>
      </c>
      <c r="W161" s="5">
        <f t="shared" si="364"/>
        <v>2</v>
      </c>
      <c r="X161" s="11">
        <f t="shared" si="312"/>
        <v>3</v>
      </c>
      <c r="Z161" s="25">
        <f t="shared" si="313"/>
        <v>0.58333333333333337</v>
      </c>
      <c r="AA161" s="5">
        <f t="shared" ref="AA161:AI161" si="365">SUM(AA23,AA46,AA69,AA92,AA115, AA138)</f>
        <v>423</v>
      </c>
      <c r="AB161" s="5">
        <f t="shared" si="365"/>
        <v>26</v>
      </c>
      <c r="AC161" s="5">
        <f t="shared" si="365"/>
        <v>57</v>
      </c>
      <c r="AD161" s="5">
        <f t="shared" si="365"/>
        <v>4</v>
      </c>
      <c r="AE161" s="5">
        <f t="shared" si="365"/>
        <v>9</v>
      </c>
      <c r="AF161" s="5">
        <f t="shared" si="365"/>
        <v>4</v>
      </c>
      <c r="AG161" s="5">
        <f t="shared" si="365"/>
        <v>2</v>
      </c>
      <c r="AH161" s="5">
        <f t="shared" si="365"/>
        <v>5</v>
      </c>
      <c r="AI161" s="5">
        <f t="shared" si="365"/>
        <v>0</v>
      </c>
      <c r="AJ161" s="11">
        <f t="shared" si="315"/>
        <v>530</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806</v>
      </c>
      <c r="BX161" s="39">
        <f t="shared" si="300"/>
        <v>41</v>
      </c>
      <c r="BY161" s="39">
        <f t="shared" si="301"/>
        <v>99</v>
      </c>
      <c r="BZ161" s="39">
        <f t="shared" si="302"/>
        <v>12</v>
      </c>
      <c r="CA161" s="39">
        <f t="shared" si="303"/>
        <v>27</v>
      </c>
      <c r="CB161" s="39">
        <f t="shared" si="304"/>
        <v>15</v>
      </c>
      <c r="CC161" s="39">
        <f t="shared" si="305"/>
        <v>3</v>
      </c>
      <c r="CD161" s="39">
        <f t="shared" si="306"/>
        <v>8</v>
      </c>
      <c r="CE161" s="39">
        <f t="shared" si="307"/>
        <v>2</v>
      </c>
      <c r="CF161" s="40">
        <f t="shared" si="326"/>
        <v>1013</v>
      </c>
    </row>
    <row r="162" spans="2:84" x14ac:dyDescent="0.25">
      <c r="B162" s="25">
        <f t="shared" si="292"/>
        <v>0.625</v>
      </c>
      <c r="C162" s="5">
        <f t="shared" ref="C162:K162" si="369">SUM(C24,C47,C70,C93,C116, C139)</f>
        <v>334</v>
      </c>
      <c r="D162" s="5">
        <f t="shared" si="369"/>
        <v>32</v>
      </c>
      <c r="E162" s="5">
        <f t="shared" si="369"/>
        <v>48</v>
      </c>
      <c r="F162" s="5">
        <f t="shared" si="369"/>
        <v>4</v>
      </c>
      <c r="G162" s="5">
        <f t="shared" si="369"/>
        <v>8</v>
      </c>
      <c r="H162" s="5">
        <f t="shared" si="369"/>
        <v>6</v>
      </c>
      <c r="I162" s="5">
        <f t="shared" si="369"/>
        <v>3</v>
      </c>
      <c r="J162" s="5">
        <f t="shared" si="369"/>
        <v>1</v>
      </c>
      <c r="K162" s="5">
        <f t="shared" si="369"/>
        <v>0</v>
      </c>
      <c r="L162" s="11">
        <f t="shared" si="309"/>
        <v>436</v>
      </c>
      <c r="N162" s="25">
        <f t="shared" si="310"/>
        <v>0.625</v>
      </c>
      <c r="O162" s="5">
        <f t="shared" ref="O162:W162" si="370">SUM(O24,O47,O70,O93,O116, O139)</f>
        <v>0</v>
      </c>
      <c r="P162" s="5">
        <f t="shared" si="370"/>
        <v>0</v>
      </c>
      <c r="Q162" s="5">
        <f t="shared" si="370"/>
        <v>0</v>
      </c>
      <c r="R162" s="5">
        <f t="shared" si="370"/>
        <v>0</v>
      </c>
      <c r="S162" s="5">
        <f t="shared" si="370"/>
        <v>0</v>
      </c>
      <c r="T162" s="5">
        <f t="shared" si="370"/>
        <v>0</v>
      </c>
      <c r="U162" s="5">
        <f t="shared" si="370"/>
        <v>0</v>
      </c>
      <c r="V162" s="5">
        <f t="shared" si="370"/>
        <v>1</v>
      </c>
      <c r="W162" s="5">
        <f t="shared" si="370"/>
        <v>0</v>
      </c>
      <c r="X162" s="11">
        <f t="shared" si="312"/>
        <v>1</v>
      </c>
      <c r="Z162" s="25">
        <f t="shared" si="313"/>
        <v>0.625</v>
      </c>
      <c r="AA162" s="5">
        <f t="shared" ref="AA162:AI162" si="371">SUM(AA24,AA47,AA70,AA93,AA116, AA139)</f>
        <v>571</v>
      </c>
      <c r="AB162" s="5">
        <f t="shared" si="371"/>
        <v>40</v>
      </c>
      <c r="AC162" s="5">
        <f t="shared" si="371"/>
        <v>50</v>
      </c>
      <c r="AD162" s="5">
        <f t="shared" si="371"/>
        <v>7</v>
      </c>
      <c r="AE162" s="5">
        <f t="shared" si="371"/>
        <v>9</v>
      </c>
      <c r="AF162" s="5">
        <f t="shared" si="371"/>
        <v>8</v>
      </c>
      <c r="AG162" s="5">
        <f t="shared" si="371"/>
        <v>3</v>
      </c>
      <c r="AH162" s="5">
        <f t="shared" si="371"/>
        <v>4</v>
      </c>
      <c r="AI162" s="5">
        <f t="shared" si="371"/>
        <v>0</v>
      </c>
      <c r="AJ162" s="11">
        <f t="shared" si="315"/>
        <v>692</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905</v>
      </c>
      <c r="BX162" s="39">
        <f t="shared" si="300"/>
        <v>72</v>
      </c>
      <c r="BY162" s="39">
        <f t="shared" si="301"/>
        <v>98</v>
      </c>
      <c r="BZ162" s="39">
        <f t="shared" si="302"/>
        <v>11</v>
      </c>
      <c r="CA162" s="39">
        <f t="shared" si="303"/>
        <v>17</v>
      </c>
      <c r="CB162" s="39">
        <f t="shared" si="304"/>
        <v>14</v>
      </c>
      <c r="CC162" s="39">
        <f t="shared" si="305"/>
        <v>6</v>
      </c>
      <c r="CD162" s="39">
        <f t="shared" si="306"/>
        <v>6</v>
      </c>
      <c r="CE162" s="39">
        <f t="shared" si="307"/>
        <v>0</v>
      </c>
      <c r="CF162" s="40">
        <f t="shared" si="326"/>
        <v>1129</v>
      </c>
    </row>
    <row r="163" spans="2:84" x14ac:dyDescent="0.25">
      <c r="B163" s="25">
        <f t="shared" si="292"/>
        <v>0.66666666666666663</v>
      </c>
      <c r="C163" s="5">
        <f t="shared" ref="C163:K163" si="375">SUM(C25,C48,C71,C94,C117, C140)</f>
        <v>352</v>
      </c>
      <c r="D163" s="5">
        <f t="shared" si="375"/>
        <v>26</v>
      </c>
      <c r="E163" s="5">
        <f t="shared" si="375"/>
        <v>46</v>
      </c>
      <c r="F163" s="5">
        <f t="shared" si="375"/>
        <v>7</v>
      </c>
      <c r="G163" s="5">
        <f t="shared" si="375"/>
        <v>6</v>
      </c>
      <c r="H163" s="5">
        <f t="shared" si="375"/>
        <v>7</v>
      </c>
      <c r="I163" s="5">
        <f t="shared" si="375"/>
        <v>4</v>
      </c>
      <c r="J163" s="5">
        <f t="shared" si="375"/>
        <v>3</v>
      </c>
      <c r="K163" s="5">
        <f t="shared" si="375"/>
        <v>0</v>
      </c>
      <c r="L163" s="11">
        <f t="shared" si="309"/>
        <v>451</v>
      </c>
      <c r="N163" s="25">
        <f t="shared" si="310"/>
        <v>0.66666666666666663</v>
      </c>
      <c r="O163" s="5">
        <f t="shared" ref="O163:W163" si="376">SUM(O25,O48,O71,O94,O117, O140)</f>
        <v>0</v>
      </c>
      <c r="P163" s="5">
        <f t="shared" si="376"/>
        <v>0</v>
      </c>
      <c r="Q163" s="5">
        <f t="shared" si="376"/>
        <v>0</v>
      </c>
      <c r="R163" s="5">
        <f t="shared" si="376"/>
        <v>0</v>
      </c>
      <c r="S163" s="5">
        <f t="shared" si="376"/>
        <v>0</v>
      </c>
      <c r="T163" s="5">
        <f t="shared" si="376"/>
        <v>0</v>
      </c>
      <c r="U163" s="5">
        <f t="shared" si="376"/>
        <v>0</v>
      </c>
      <c r="V163" s="5">
        <f t="shared" si="376"/>
        <v>0</v>
      </c>
      <c r="W163" s="5">
        <f t="shared" si="376"/>
        <v>2</v>
      </c>
      <c r="X163" s="11">
        <f t="shared" si="312"/>
        <v>2</v>
      </c>
      <c r="Z163" s="25">
        <f t="shared" si="313"/>
        <v>0.66666666666666663</v>
      </c>
      <c r="AA163" s="5">
        <f t="shared" ref="AA163:AI163" si="377">SUM(AA25,AA48,AA71,AA94,AA117, AA140)</f>
        <v>656</v>
      </c>
      <c r="AB163" s="5">
        <f t="shared" si="377"/>
        <v>45</v>
      </c>
      <c r="AC163" s="5">
        <f t="shared" si="377"/>
        <v>86</v>
      </c>
      <c r="AD163" s="5">
        <f t="shared" si="377"/>
        <v>9</v>
      </c>
      <c r="AE163" s="5">
        <f t="shared" si="377"/>
        <v>8</v>
      </c>
      <c r="AF163" s="5">
        <f t="shared" si="377"/>
        <v>11</v>
      </c>
      <c r="AG163" s="5">
        <f t="shared" si="377"/>
        <v>6</v>
      </c>
      <c r="AH163" s="5">
        <f t="shared" si="377"/>
        <v>10</v>
      </c>
      <c r="AI163" s="5">
        <f t="shared" si="377"/>
        <v>0</v>
      </c>
      <c r="AJ163" s="11">
        <f t="shared" si="315"/>
        <v>831</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1008</v>
      </c>
      <c r="BX163" s="39">
        <f t="shared" si="300"/>
        <v>71</v>
      </c>
      <c r="BY163" s="39">
        <f t="shared" si="301"/>
        <v>132</v>
      </c>
      <c r="BZ163" s="39">
        <f t="shared" si="302"/>
        <v>16</v>
      </c>
      <c r="CA163" s="39">
        <f t="shared" si="303"/>
        <v>14</v>
      </c>
      <c r="CB163" s="39">
        <f t="shared" si="304"/>
        <v>18</v>
      </c>
      <c r="CC163" s="39">
        <f t="shared" si="305"/>
        <v>10</v>
      </c>
      <c r="CD163" s="39">
        <f t="shared" si="306"/>
        <v>13</v>
      </c>
      <c r="CE163" s="39">
        <f t="shared" si="307"/>
        <v>2</v>
      </c>
      <c r="CF163" s="40">
        <f t="shared" si="326"/>
        <v>1284</v>
      </c>
    </row>
    <row r="164" spans="2:84" x14ac:dyDescent="0.25">
      <c r="B164" s="25">
        <f t="shared" si="292"/>
        <v>0.70833333333333326</v>
      </c>
      <c r="C164" s="5">
        <f t="shared" ref="C164:K164" si="381">SUM(C26,C49,C72,C95,C118, C141)</f>
        <v>348</v>
      </c>
      <c r="D164" s="5">
        <f t="shared" si="381"/>
        <v>18</v>
      </c>
      <c r="E164" s="5">
        <f t="shared" si="381"/>
        <v>28</v>
      </c>
      <c r="F164" s="5">
        <f t="shared" si="381"/>
        <v>3</v>
      </c>
      <c r="G164" s="5">
        <f t="shared" si="381"/>
        <v>0</v>
      </c>
      <c r="H164" s="5">
        <f t="shared" si="381"/>
        <v>1</v>
      </c>
      <c r="I164" s="5">
        <f t="shared" si="381"/>
        <v>6</v>
      </c>
      <c r="J164" s="5">
        <f t="shared" si="381"/>
        <v>7</v>
      </c>
      <c r="K164" s="5">
        <f t="shared" si="381"/>
        <v>1</v>
      </c>
      <c r="L164" s="11">
        <f t="shared" si="309"/>
        <v>412</v>
      </c>
      <c r="N164" s="25">
        <f t="shared" si="310"/>
        <v>0.70833333333333326</v>
      </c>
      <c r="O164" s="5">
        <f t="shared" ref="O164:W164" si="382">SUM(O26,O49,O72,O95,O118, O141)</f>
        <v>0</v>
      </c>
      <c r="P164" s="5">
        <f t="shared" si="382"/>
        <v>0</v>
      </c>
      <c r="Q164" s="5">
        <f t="shared" si="382"/>
        <v>0</v>
      </c>
      <c r="R164" s="5">
        <f t="shared" si="382"/>
        <v>0</v>
      </c>
      <c r="S164" s="5">
        <f t="shared" si="382"/>
        <v>0</v>
      </c>
      <c r="T164" s="5">
        <f t="shared" si="382"/>
        <v>0</v>
      </c>
      <c r="U164" s="5">
        <f t="shared" si="382"/>
        <v>0</v>
      </c>
      <c r="V164" s="5">
        <f t="shared" si="382"/>
        <v>1</v>
      </c>
      <c r="W164" s="5">
        <f t="shared" si="382"/>
        <v>0</v>
      </c>
      <c r="X164" s="11">
        <f t="shared" si="312"/>
        <v>1</v>
      </c>
      <c r="Z164" s="25">
        <f t="shared" si="313"/>
        <v>0.70833333333333326</v>
      </c>
      <c r="AA164" s="5">
        <f t="shared" ref="AA164:AI164" si="383">SUM(AA26,AA49,AA72,AA95,AA118, AA141)</f>
        <v>679</v>
      </c>
      <c r="AB164" s="5">
        <f t="shared" si="383"/>
        <v>38</v>
      </c>
      <c r="AC164" s="5">
        <f t="shared" si="383"/>
        <v>92</v>
      </c>
      <c r="AD164" s="5">
        <f t="shared" si="383"/>
        <v>5</v>
      </c>
      <c r="AE164" s="5">
        <f t="shared" si="383"/>
        <v>4</v>
      </c>
      <c r="AF164" s="5">
        <f t="shared" si="383"/>
        <v>2</v>
      </c>
      <c r="AG164" s="5">
        <f t="shared" si="383"/>
        <v>3</v>
      </c>
      <c r="AH164" s="5">
        <f t="shared" si="383"/>
        <v>8</v>
      </c>
      <c r="AI164" s="5">
        <f t="shared" si="383"/>
        <v>0</v>
      </c>
      <c r="AJ164" s="11">
        <f t="shared" si="315"/>
        <v>831</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1027</v>
      </c>
      <c r="BX164" s="39">
        <f t="shared" si="300"/>
        <v>56</v>
      </c>
      <c r="BY164" s="39">
        <f t="shared" si="301"/>
        <v>120</v>
      </c>
      <c r="BZ164" s="39">
        <f t="shared" si="302"/>
        <v>8</v>
      </c>
      <c r="CA164" s="39">
        <f t="shared" si="303"/>
        <v>4</v>
      </c>
      <c r="CB164" s="39">
        <f t="shared" si="304"/>
        <v>3</v>
      </c>
      <c r="CC164" s="39">
        <f t="shared" si="305"/>
        <v>9</v>
      </c>
      <c r="CD164" s="39">
        <f t="shared" si="306"/>
        <v>16</v>
      </c>
      <c r="CE164" s="39">
        <f t="shared" si="307"/>
        <v>1</v>
      </c>
      <c r="CF164" s="40">
        <f t="shared" si="326"/>
        <v>1244</v>
      </c>
    </row>
    <row r="165" spans="2:84" x14ac:dyDescent="0.25">
      <c r="B165" s="25">
        <f t="shared" si="292"/>
        <v>0.74999999999999989</v>
      </c>
      <c r="C165" s="5">
        <f t="shared" ref="C165:K165" si="387">SUM(C27,C50,C73,C96,C119, C142)</f>
        <v>275</v>
      </c>
      <c r="D165" s="5">
        <f t="shared" si="387"/>
        <v>11</v>
      </c>
      <c r="E165" s="5">
        <f t="shared" si="387"/>
        <v>13</v>
      </c>
      <c r="F165" s="5">
        <f t="shared" si="387"/>
        <v>3</v>
      </c>
      <c r="G165" s="5">
        <f t="shared" si="387"/>
        <v>0</v>
      </c>
      <c r="H165" s="5">
        <f t="shared" si="387"/>
        <v>2</v>
      </c>
      <c r="I165" s="5">
        <f t="shared" si="387"/>
        <v>2</v>
      </c>
      <c r="J165" s="5">
        <f t="shared" si="387"/>
        <v>6</v>
      </c>
      <c r="K165" s="5">
        <f t="shared" si="387"/>
        <v>0</v>
      </c>
      <c r="L165" s="11">
        <f t="shared" si="309"/>
        <v>312</v>
      </c>
      <c r="N165" s="25">
        <f t="shared" si="310"/>
        <v>0.74999999999999989</v>
      </c>
      <c r="O165" s="5">
        <f t="shared" ref="O165:W165" si="388">SUM(O27,O50,O73,O96,O119, O142)</f>
        <v>0</v>
      </c>
      <c r="P165" s="5">
        <f t="shared" si="388"/>
        <v>1</v>
      </c>
      <c r="Q165" s="5">
        <f t="shared" si="388"/>
        <v>0</v>
      </c>
      <c r="R165" s="5">
        <f t="shared" si="388"/>
        <v>0</v>
      </c>
      <c r="S165" s="5">
        <f t="shared" si="388"/>
        <v>0</v>
      </c>
      <c r="T165" s="5">
        <f t="shared" si="388"/>
        <v>0</v>
      </c>
      <c r="U165" s="5">
        <f t="shared" si="388"/>
        <v>0</v>
      </c>
      <c r="V165" s="5">
        <f t="shared" si="388"/>
        <v>0</v>
      </c>
      <c r="W165" s="5">
        <f t="shared" si="388"/>
        <v>0</v>
      </c>
      <c r="X165" s="11">
        <f t="shared" si="312"/>
        <v>1</v>
      </c>
      <c r="Z165" s="25">
        <f t="shared" si="313"/>
        <v>0.74999999999999989</v>
      </c>
      <c r="AA165" s="5">
        <f t="shared" ref="AA165:AI165" si="389">SUM(AA27,AA50,AA73,AA96,AA119, AA142)</f>
        <v>535</v>
      </c>
      <c r="AB165" s="5">
        <f t="shared" si="389"/>
        <v>19</v>
      </c>
      <c r="AC165" s="5">
        <f t="shared" si="389"/>
        <v>47</v>
      </c>
      <c r="AD165" s="5">
        <f t="shared" si="389"/>
        <v>0</v>
      </c>
      <c r="AE165" s="5">
        <f t="shared" si="389"/>
        <v>1</v>
      </c>
      <c r="AF165" s="5">
        <f t="shared" si="389"/>
        <v>0</v>
      </c>
      <c r="AG165" s="5">
        <f t="shared" si="389"/>
        <v>3</v>
      </c>
      <c r="AH165" s="5">
        <f t="shared" si="389"/>
        <v>1</v>
      </c>
      <c r="AI165" s="5">
        <f t="shared" si="389"/>
        <v>0</v>
      </c>
      <c r="AJ165" s="11">
        <f t="shared" si="315"/>
        <v>606</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810</v>
      </c>
      <c r="BX165" s="39">
        <f t="shared" si="300"/>
        <v>31</v>
      </c>
      <c r="BY165" s="39">
        <f t="shared" si="301"/>
        <v>60</v>
      </c>
      <c r="BZ165" s="39">
        <f t="shared" si="302"/>
        <v>3</v>
      </c>
      <c r="CA165" s="39">
        <f t="shared" si="303"/>
        <v>1</v>
      </c>
      <c r="CB165" s="39">
        <f t="shared" si="304"/>
        <v>2</v>
      </c>
      <c r="CC165" s="39">
        <f t="shared" si="305"/>
        <v>5</v>
      </c>
      <c r="CD165" s="39">
        <f t="shared" si="306"/>
        <v>7</v>
      </c>
      <c r="CE165" s="39">
        <f t="shared" si="307"/>
        <v>0</v>
      </c>
      <c r="CF165" s="40">
        <f t="shared" si="326"/>
        <v>919</v>
      </c>
    </row>
    <row r="166" spans="2:84" x14ac:dyDescent="0.25">
      <c r="B166" s="26" t="s">
        <v>19</v>
      </c>
      <c r="C166" s="11">
        <f t="shared" ref="C166:L166" si="393">SUM(C153:C165)</f>
        <v>5222</v>
      </c>
      <c r="D166" s="11">
        <f t="shared" si="393"/>
        <v>320</v>
      </c>
      <c r="E166" s="11">
        <f t="shared" si="393"/>
        <v>605</v>
      </c>
      <c r="F166" s="11">
        <f t="shared" si="393"/>
        <v>65</v>
      </c>
      <c r="G166" s="11">
        <f t="shared" si="393"/>
        <v>128</v>
      </c>
      <c r="H166" s="11">
        <f t="shared" si="393"/>
        <v>109</v>
      </c>
      <c r="I166" s="11">
        <f t="shared" si="393"/>
        <v>40</v>
      </c>
      <c r="J166" s="11">
        <f t="shared" si="393"/>
        <v>56</v>
      </c>
      <c r="K166" s="11">
        <f t="shared" si="393"/>
        <v>9</v>
      </c>
      <c r="L166" s="14">
        <f t="shared" si="393"/>
        <v>6554</v>
      </c>
      <c r="N166" s="26" t="s">
        <v>19</v>
      </c>
      <c r="O166" s="11">
        <f t="shared" ref="O166:X166" si="394">SUM(O153:O165)</f>
        <v>4</v>
      </c>
      <c r="P166" s="11">
        <f t="shared" si="394"/>
        <v>2</v>
      </c>
      <c r="Q166" s="11">
        <f t="shared" si="394"/>
        <v>0</v>
      </c>
      <c r="R166" s="11">
        <f t="shared" si="394"/>
        <v>1</v>
      </c>
      <c r="S166" s="11">
        <f t="shared" si="394"/>
        <v>0</v>
      </c>
      <c r="T166" s="11">
        <f t="shared" si="394"/>
        <v>0</v>
      </c>
      <c r="U166" s="11">
        <f t="shared" si="394"/>
        <v>0</v>
      </c>
      <c r="V166" s="11">
        <f t="shared" si="394"/>
        <v>3</v>
      </c>
      <c r="W166" s="11">
        <f t="shared" si="394"/>
        <v>4</v>
      </c>
      <c r="X166" s="14">
        <f t="shared" si="394"/>
        <v>14</v>
      </c>
      <c r="Z166" s="26" t="s">
        <v>19</v>
      </c>
      <c r="AA166" s="11">
        <f t="shared" ref="AA166:AJ166" si="395">SUM(AA153:AA165)</f>
        <v>5119</v>
      </c>
      <c r="AB166" s="11">
        <f t="shared" si="395"/>
        <v>341</v>
      </c>
      <c r="AC166" s="11">
        <f t="shared" si="395"/>
        <v>698</v>
      </c>
      <c r="AD166" s="11">
        <f t="shared" si="395"/>
        <v>57</v>
      </c>
      <c r="AE166" s="11">
        <f t="shared" si="395"/>
        <v>134</v>
      </c>
      <c r="AF166" s="11">
        <f t="shared" si="395"/>
        <v>109</v>
      </c>
      <c r="AG166" s="11">
        <f t="shared" si="395"/>
        <v>39</v>
      </c>
      <c r="AH166" s="11">
        <f t="shared" si="395"/>
        <v>55</v>
      </c>
      <c r="AI166" s="11">
        <f t="shared" si="395"/>
        <v>4</v>
      </c>
      <c r="AJ166" s="14">
        <f t="shared" si="395"/>
        <v>6556</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10345</v>
      </c>
      <c r="BX166" s="40">
        <f t="shared" si="399"/>
        <v>663</v>
      </c>
      <c r="BY166" s="40">
        <f t="shared" si="399"/>
        <v>1303</v>
      </c>
      <c r="BZ166" s="40">
        <f t="shared" si="399"/>
        <v>123</v>
      </c>
      <c r="CA166" s="40">
        <f t="shared" si="399"/>
        <v>262</v>
      </c>
      <c r="CB166" s="40">
        <f t="shared" si="399"/>
        <v>218</v>
      </c>
      <c r="CC166" s="40">
        <f t="shared" si="399"/>
        <v>79</v>
      </c>
      <c r="CD166" s="40">
        <f t="shared" si="399"/>
        <v>114</v>
      </c>
      <c r="CE166" s="40">
        <f t="shared" si="399"/>
        <v>17</v>
      </c>
      <c r="CF166" s="41">
        <f t="shared" si="399"/>
        <v>13124</v>
      </c>
    </row>
  </sheetData>
  <sheetProtection algorithmName="SHA-512" hashValue="tTAFBkXoc43hPP0R5jp2wIrc3rl1u9uXQA4bA1tyt8+62XPZ7qoDO+Hh/7DGKKf4p6PC/f5kPXMzZ30EysoH0w==" saltValue="OFIRxWchiL7Pf8tVBrowXg=="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08" t="s">
        <v>20</v>
      </c>
      <c r="D2" s="408"/>
      <c r="E2" s="408"/>
      <c r="F2" s="406" t="str">
        <f ca="1">'15MIN'!F2:L2</f>
        <v>25356 LATCHINGDON</v>
      </c>
      <c r="G2" s="406"/>
      <c r="H2" s="406"/>
      <c r="I2" s="406"/>
      <c r="J2" s="406"/>
      <c r="K2" s="406"/>
      <c r="L2" s="406"/>
      <c r="M2" s="406"/>
      <c r="N2" s="406"/>
    </row>
    <row r="3" spans="3:31" ht="24" customHeight="1" x14ac:dyDescent="0.35">
      <c r="C3" s="409" t="s">
        <v>21</v>
      </c>
      <c r="D3" s="409"/>
      <c r="E3" s="409"/>
      <c r="F3" s="120" t="str">
        <f ca="1">'15MIN'!F3:L3</f>
        <v>JCT48 - B1018 The Street / Steeple Rd, Latchingdon</v>
      </c>
      <c r="G3" s="120"/>
      <c r="H3" s="120"/>
      <c r="I3" s="120"/>
      <c r="J3" s="120"/>
      <c r="K3" s="120"/>
      <c r="L3" s="120"/>
      <c r="M3" s="120"/>
      <c r="N3" s="120"/>
    </row>
    <row r="4" spans="3:31" ht="24" customHeight="1" x14ac:dyDescent="0.5">
      <c r="C4" s="408" t="s">
        <v>22</v>
      </c>
      <c r="D4" s="408"/>
      <c r="E4" s="408"/>
      <c r="F4" s="407">
        <f>'15MIN'!F4:L4</f>
        <v>45946</v>
      </c>
      <c r="G4" s="407"/>
      <c r="H4" s="407"/>
      <c r="I4" s="407"/>
      <c r="J4" s="407"/>
      <c r="K4" s="407"/>
      <c r="L4" s="407"/>
      <c r="M4" s="407"/>
      <c r="N4" s="407"/>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08" t="s">
        <v>173</v>
      </c>
      <c r="D6" s="408"/>
      <c r="E6" s="408"/>
      <c r="F6" s="406" t="str">
        <f>'15MIN'!F6:L6</f>
        <v>Overcast, max 16°C</v>
      </c>
      <c r="G6" s="406"/>
      <c r="H6" s="406"/>
      <c r="I6" s="406"/>
      <c r="J6" s="406"/>
      <c r="K6" s="406"/>
      <c r="L6" s="406"/>
      <c r="M6" s="406"/>
      <c r="N6" s="406"/>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04" t="s">
        <v>166</v>
      </c>
      <c r="E10" s="404"/>
      <c r="F10" s="404"/>
      <c r="G10" s="404"/>
      <c r="H10" s="404"/>
      <c r="I10" s="404"/>
      <c r="J10" s="404"/>
      <c r="K10" s="404"/>
      <c r="L10" s="117"/>
      <c r="M10" s="117"/>
      <c r="N10" s="404" t="str">
        <f>"This matrix shows entries (vertical) and exits (horizontal) for the entire survey ("&amp;TEXT(D22, "hh:mm")&amp;" to "&amp;TEXT(D22+TIME(config!AL4, 0, 0), "hh:mm")&amp;")..."</f>
        <v>This matrix shows entries (vertical) and exits (horizontal) for the entire survey (06:00 to 19:00)...</v>
      </c>
      <c r="O10" s="404"/>
      <c r="P10" s="404"/>
      <c r="Q10" s="404"/>
      <c r="R10" s="404"/>
      <c r="S10" s="404"/>
      <c r="T10" s="404"/>
      <c r="U10" s="404"/>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186</v>
      </c>
      <c r="Y11" s="158"/>
      <c r="Z11" s="158"/>
      <c r="AA11" s="120"/>
      <c r="AB11" s="120"/>
      <c r="AC11" s="120"/>
      <c r="AD11" s="120"/>
      <c r="AE11" s="120"/>
    </row>
    <row r="12" spans="3:31" ht="18" customHeight="1" x14ac:dyDescent="0.35">
      <c r="E12" s="158" t="str">
        <f>IF(config!C14&lt;&gt;"", config!B14, "")</f>
        <v>ARM A</v>
      </c>
      <c r="F12" s="158"/>
      <c r="G12" s="120" t="str">
        <f ca="1">IF(config!C14&lt;&gt;"", config!AP4, "")</f>
        <v>B1018 The Street (W)</v>
      </c>
      <c r="H12" s="120"/>
      <c r="I12" s="120"/>
      <c r="J12" s="120"/>
      <c r="K12" s="120"/>
      <c r="L12" s="117"/>
      <c r="M12" s="117"/>
      <c r="N12" s="234" t="str">
        <f>N24</f>
        <v>A</v>
      </c>
      <c r="O12" s="171">
        <f ca="1">IF(O24&lt;&gt;"", SUM(O24,O64,O104,O144,O184,O224,O264,O304,O344,O384,O424,O464,O504), "")</f>
        <v>7</v>
      </c>
      <c r="P12" s="171">
        <f t="shared" ref="P12:T12" ca="1" si="1">IF(P24&lt;&gt;"", SUM(P24,P64,P104,P144,P184,P224,P264,P304,P344,P384,P424,P464,P504), "")</f>
        <v>14</v>
      </c>
      <c r="Q12" s="171">
        <f t="shared" ca="1" si="1"/>
        <v>6551</v>
      </c>
      <c r="R12" s="171" t="str">
        <f t="shared" ca="1" si="1"/>
        <v/>
      </c>
      <c r="S12" s="171" t="str">
        <f t="shared" ca="1" si="1"/>
        <v/>
      </c>
      <c r="T12" s="171" t="str">
        <f t="shared" ca="1" si="1"/>
        <v/>
      </c>
      <c r="U12" s="93">
        <f ca="1">IF(O12&lt;&gt;"", SUM(O12:T12), "")</f>
        <v>6572</v>
      </c>
      <c r="Y12" s="158"/>
      <c r="Z12" s="158"/>
      <c r="AA12" s="120"/>
      <c r="AB12" s="120"/>
      <c r="AC12" s="120"/>
      <c r="AD12" s="120"/>
      <c r="AE12" s="120"/>
    </row>
    <row r="13" spans="3:31" ht="18" customHeight="1" x14ac:dyDescent="0.35">
      <c r="E13" s="158" t="str">
        <f>IF(config!C15&lt;&gt;"", config!B15, "")</f>
        <v>ARM B</v>
      </c>
      <c r="F13" s="158"/>
      <c r="G13" s="120" t="str">
        <f ca="1">IF(config!C15&lt;&gt;"", config!AP5, "")</f>
        <v>Steeple Rd (E)</v>
      </c>
      <c r="H13" s="120"/>
      <c r="I13" s="120"/>
      <c r="J13" s="120"/>
      <c r="K13" s="120"/>
      <c r="L13" s="117"/>
      <c r="M13" s="117"/>
      <c r="N13" s="235" t="str">
        <f t="shared" ref="N13:N17" si="2">N25</f>
        <v>B</v>
      </c>
      <c r="O13" s="171">
        <f t="shared" ref="O13:T13" ca="1" si="3">IF(O25&lt;&gt;"", SUM(O25,O65,O105,O145,O185,O225,O265,O305,O345,O385,O425,O465,O505), "")</f>
        <v>8</v>
      </c>
      <c r="P13" s="171">
        <f t="shared" ca="1" si="3"/>
        <v>0</v>
      </c>
      <c r="Q13" s="171">
        <f t="shared" ca="1" si="3"/>
        <v>0</v>
      </c>
      <c r="R13" s="171" t="str">
        <f t="shared" ca="1" si="3"/>
        <v/>
      </c>
      <c r="S13" s="171" t="str">
        <f t="shared" ca="1" si="3"/>
        <v/>
      </c>
      <c r="T13" s="171" t="str">
        <f t="shared" ca="1" si="3"/>
        <v/>
      </c>
      <c r="U13" s="93">
        <f t="shared" ref="U13:U17" ca="1" si="4">IF(O13&lt;&gt;"", SUM(O13:T13), "")</f>
        <v>8</v>
      </c>
      <c r="Y13" s="158"/>
      <c r="Z13" s="158"/>
      <c r="AA13" s="120"/>
      <c r="AB13" s="120"/>
      <c r="AC13" s="120"/>
      <c r="AD13" s="120"/>
      <c r="AE13" s="120"/>
    </row>
    <row r="14" spans="3:31" ht="18" customHeight="1" x14ac:dyDescent="0.35">
      <c r="E14" s="158" t="str">
        <f>IF(config!C16&lt;&gt;"", config!B16, "")</f>
        <v>ARM C</v>
      </c>
      <c r="F14" s="158"/>
      <c r="G14" s="120" t="str">
        <f ca="1">IF(config!C16&lt;&gt;"", config!AP6, "")</f>
        <v>B1018 Burnham Rd (S)</v>
      </c>
      <c r="H14" s="117"/>
      <c r="I14" s="117"/>
      <c r="J14" s="117"/>
      <c r="K14" s="117"/>
      <c r="L14" s="117"/>
      <c r="M14" s="117"/>
      <c r="N14" s="236" t="str">
        <f t="shared" si="2"/>
        <v>C</v>
      </c>
      <c r="O14" s="171">
        <f t="shared" ref="O14:T14" ca="1" si="5">IF(O26&lt;&gt;"", SUM(O26,O66,O106,O146,O186,O226,O266,O306,O346,O386,O426,O466,O506), "")</f>
        <v>6539</v>
      </c>
      <c r="P14" s="171">
        <f t="shared" ca="1" si="5"/>
        <v>0</v>
      </c>
      <c r="Q14" s="171">
        <f t="shared" ca="1" si="5"/>
        <v>5</v>
      </c>
      <c r="R14" s="171" t="str">
        <f t="shared" ca="1" si="5"/>
        <v/>
      </c>
      <c r="S14" s="171" t="str">
        <f t="shared" ca="1" si="5"/>
        <v/>
      </c>
      <c r="T14" s="171" t="str">
        <f t="shared" ca="1" si="5"/>
        <v/>
      </c>
      <c r="U14" s="93">
        <f t="shared" ca="1" si="4"/>
        <v>6544</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185</v>
      </c>
      <c r="O18" s="99">
        <f ca="1">IF(O12&lt;&gt;"", SUM(O12:O17), "")</f>
        <v>6554</v>
      </c>
      <c r="P18" s="99">
        <f t="shared" ref="P18:T18" ca="1" si="9">IF(P12&lt;&gt;"", SUM(P12:P17), "")</f>
        <v>14</v>
      </c>
      <c r="Q18" s="99">
        <f t="shared" ca="1" si="9"/>
        <v>6556</v>
      </c>
      <c r="R18" s="99" t="str">
        <f t="shared" ca="1" si="9"/>
        <v/>
      </c>
      <c r="S18" s="99" t="str">
        <f t="shared" ca="1" si="9"/>
        <v/>
      </c>
      <c r="T18" s="99" t="str">
        <f t="shared" ca="1" si="9"/>
        <v/>
      </c>
      <c r="U18" s="100">
        <f ca="1">SUM(O12:S16)</f>
        <v>13124</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05" t="s">
        <v>163</v>
      </c>
      <c r="E21" s="405"/>
      <c r="F21" s="405"/>
      <c r="G21" s="405"/>
      <c r="H21" s="405"/>
      <c r="I21" s="405"/>
      <c r="J21" s="405"/>
      <c r="K21" s="405"/>
      <c r="N21" s="405" t="s">
        <v>164</v>
      </c>
      <c r="O21" s="405"/>
      <c r="P21" s="405"/>
      <c r="Q21" s="405"/>
      <c r="R21" s="405"/>
      <c r="S21" s="405"/>
      <c r="T21" s="405"/>
      <c r="U21" s="405"/>
    </row>
    <row r="22" spans="3:41" ht="23.25" x14ac:dyDescent="0.25">
      <c r="D22" s="403">
        <f>config!C7</f>
        <v>0.25</v>
      </c>
      <c r="E22" s="403"/>
      <c r="F22" s="403"/>
      <c r="G22" s="403"/>
      <c r="H22" s="33"/>
      <c r="I22" s="33"/>
      <c r="J22" s="33"/>
      <c r="K22" s="33"/>
      <c r="N22" s="112" t="str">
        <f>TEXT(D22, "hh:mm")&amp;" to "&amp;TEXT(D22+TIME(1, 0, 0), "hh:mm")</f>
        <v>06:00 to 07:00</v>
      </c>
      <c r="O22" s="112"/>
      <c r="P22" s="112"/>
      <c r="Q22" s="112"/>
      <c r="R22" s="33"/>
      <c r="S22" s="33"/>
      <c r="T22" s="33"/>
      <c r="U22" s="33"/>
      <c r="X22" s="411"/>
      <c r="Y22" s="411"/>
      <c r="Z22" s="411"/>
      <c r="AA22" s="411"/>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0</v>
      </c>
      <c r="G24" s="91">
        <f t="shared" ref="G24:G29" ca="1" si="13">IF(INDIRECT("'15MIN'!AA"&amp;$AO24)&lt;&gt;"", INDIRECT("'15MIN'!AJ"&amp;$AO24), "")</f>
        <v>21</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21</v>
      </c>
      <c r="M24" s="410"/>
      <c r="N24" s="234" t="str">
        <f t="shared" ref="N24:N29" si="16">D24</f>
        <v>A</v>
      </c>
      <c r="O24" s="94">
        <f t="shared" ref="O24:T29" ca="1" si="17">IF(E24&lt;&gt;"", SUM(E24,E34,E44,E54), "")</f>
        <v>1</v>
      </c>
      <c r="P24" s="95">
        <f t="shared" ca="1" si="17"/>
        <v>2</v>
      </c>
      <c r="Q24" s="95">
        <f t="shared" ca="1" si="17"/>
        <v>112</v>
      </c>
      <c r="R24" s="95" t="str">
        <f t="shared" ca="1" si="17"/>
        <v/>
      </c>
      <c r="S24" s="95" t="str">
        <f t="shared" ca="1" si="17"/>
        <v/>
      </c>
      <c r="T24" s="95" t="str">
        <f ca="1">IF(J24&lt;&gt;"", SUM(J24,J34,J44,J54), "")</f>
        <v/>
      </c>
      <c r="U24" s="93">
        <f ca="1">IF(O24&lt;&gt;"", SUM(O24:T24), "")</f>
        <v>115</v>
      </c>
      <c r="W24" s="410"/>
      <c r="X24" s="89"/>
      <c r="Y24" s="105"/>
      <c r="Z24" s="105"/>
      <c r="AA24" s="105"/>
      <c r="AB24" s="105"/>
      <c r="AC24" s="105"/>
      <c r="AD24" s="105"/>
      <c r="AE24" s="102"/>
      <c r="AO24">
        <v>15</v>
      </c>
    </row>
    <row r="25" spans="3:41" ht="18" customHeight="1" x14ac:dyDescent="0.25">
      <c r="C25" s="160"/>
      <c r="D25" s="235" t="str">
        <f>IF(config!$C$15&lt;&gt;"", "B", "")</f>
        <v>B</v>
      </c>
      <c r="E25" s="91">
        <f t="shared" ca="1" si="11"/>
        <v>1</v>
      </c>
      <c r="F25" s="90">
        <f t="shared" ca="1" si="12"/>
        <v>0</v>
      </c>
      <c r="G25" s="91">
        <f t="shared" ca="1" si="13"/>
        <v>0</v>
      </c>
      <c r="H25" s="91" t="str">
        <f t="shared" ca="1" si="14"/>
        <v/>
      </c>
      <c r="I25" s="92" t="str">
        <f t="shared" ca="1" si="15"/>
        <v/>
      </c>
      <c r="J25" s="92" t="str">
        <f t="shared" ref="J25:J29" ca="1" si="18">IF(INDIRECT("'15MIN'!BK"&amp;$AO25)&lt;&gt;"", INDIRECT("'15MIN'!BT"&amp;$AO25), "")</f>
        <v/>
      </c>
      <c r="K25" s="93">
        <f t="shared" ref="K25:K29" ca="1" si="19">IF(E25&lt;&gt;"", SUM(E25:J25), "")</f>
        <v>1</v>
      </c>
      <c r="M25" s="410"/>
      <c r="N25" s="235" t="str">
        <f t="shared" si="16"/>
        <v>B</v>
      </c>
      <c r="O25" s="95">
        <f t="shared" ca="1" si="17"/>
        <v>1</v>
      </c>
      <c r="P25" s="94">
        <f t="shared" ca="1" si="17"/>
        <v>0</v>
      </c>
      <c r="Q25" s="95">
        <f t="shared" ca="1" si="17"/>
        <v>0</v>
      </c>
      <c r="R25" s="95" t="str">
        <f t="shared" ca="1" si="17"/>
        <v/>
      </c>
      <c r="S25" s="95" t="str">
        <f t="shared" ca="1" si="17"/>
        <v/>
      </c>
      <c r="T25" s="95" t="str">
        <f t="shared" ca="1" si="17"/>
        <v/>
      </c>
      <c r="U25" s="93">
        <f t="shared" ref="U25:U29" ca="1" si="20">IF(O25&lt;&gt;"", SUM(O25:T25), "")</f>
        <v>1</v>
      </c>
      <c r="W25" s="410"/>
      <c r="X25" s="89"/>
      <c r="Y25" s="105"/>
      <c r="Z25" s="105"/>
      <c r="AA25" s="105"/>
      <c r="AB25" s="105"/>
      <c r="AC25" s="105"/>
      <c r="AD25" s="105"/>
      <c r="AE25" s="102"/>
      <c r="AO25">
        <f>AO24+62</f>
        <v>77</v>
      </c>
    </row>
    <row r="26" spans="3:41" ht="18" customHeight="1" x14ac:dyDescent="0.25">
      <c r="C26" s="160"/>
      <c r="D26" s="236" t="str">
        <f>IF(config!$C$16&lt;&gt;"", "C", "")</f>
        <v>C</v>
      </c>
      <c r="E26" s="91">
        <f t="shared" ca="1" si="11"/>
        <v>110</v>
      </c>
      <c r="F26" s="91">
        <f t="shared" ca="1" si="12"/>
        <v>0</v>
      </c>
      <c r="G26" s="90">
        <f t="shared" ca="1" si="13"/>
        <v>0</v>
      </c>
      <c r="H26" s="91" t="str">
        <f t="shared" ca="1" si="14"/>
        <v/>
      </c>
      <c r="I26" s="92" t="str">
        <f t="shared" ca="1" si="15"/>
        <v/>
      </c>
      <c r="J26" s="92" t="str">
        <f t="shared" ca="1" si="18"/>
        <v/>
      </c>
      <c r="K26" s="93">
        <f t="shared" ca="1" si="19"/>
        <v>110</v>
      </c>
      <c r="M26" s="410"/>
      <c r="N26" s="236" t="str">
        <f t="shared" si="16"/>
        <v>C</v>
      </c>
      <c r="O26" s="95">
        <f t="shared" ca="1" si="17"/>
        <v>548</v>
      </c>
      <c r="P26" s="95">
        <f t="shared" ca="1" si="17"/>
        <v>0</v>
      </c>
      <c r="Q26" s="94">
        <f t="shared" ca="1" si="17"/>
        <v>0</v>
      </c>
      <c r="R26" s="95" t="str">
        <f t="shared" ca="1" si="17"/>
        <v/>
      </c>
      <c r="S26" s="95" t="str">
        <f t="shared" ca="1" si="17"/>
        <v/>
      </c>
      <c r="T26" s="95" t="str">
        <f t="shared" ca="1" si="17"/>
        <v/>
      </c>
      <c r="U26" s="93">
        <f t="shared" ca="1" si="20"/>
        <v>548</v>
      </c>
      <c r="W26" s="410"/>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10"/>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10"/>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10"/>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10"/>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111</v>
      </c>
      <c r="F30" s="99">
        <f t="shared" ref="F30:J30" ca="1" si="22">IF(F24&lt;&gt;"", SUM(F24:F29), "")</f>
        <v>0</v>
      </c>
      <c r="G30" s="99">
        <f t="shared" ca="1" si="22"/>
        <v>21</v>
      </c>
      <c r="H30" s="99" t="str">
        <f t="shared" ca="1" si="22"/>
        <v/>
      </c>
      <c r="I30" s="99" t="str">
        <f t="shared" ca="1" si="22"/>
        <v/>
      </c>
      <c r="J30" s="99" t="str">
        <f t="shared" ca="1" si="22"/>
        <v/>
      </c>
      <c r="K30" s="100">
        <f ca="1">SUM(E24:J29)</f>
        <v>132</v>
      </c>
      <c r="M30" s="97"/>
      <c r="N30" s="89"/>
      <c r="O30" s="99">
        <f ca="1">IF(O24&lt;&gt;"", SUM(O24:O29), "")</f>
        <v>550</v>
      </c>
      <c r="P30" s="99">
        <f t="shared" ref="P30:T30" ca="1" si="23">IF(P24&lt;&gt;"", SUM(P24:P29), "")</f>
        <v>2</v>
      </c>
      <c r="Q30" s="99">
        <f t="shared" ca="1" si="23"/>
        <v>112</v>
      </c>
      <c r="R30" s="99" t="str">
        <f t="shared" ca="1" si="23"/>
        <v/>
      </c>
      <c r="S30" s="99" t="str">
        <f t="shared" ca="1" si="23"/>
        <v/>
      </c>
      <c r="T30" s="99" t="str">
        <f t="shared" ca="1" si="23"/>
        <v/>
      </c>
      <c r="U30" s="100">
        <f ca="1">SUM(O24:T29)</f>
        <v>664</v>
      </c>
      <c r="W30" s="97"/>
      <c r="X30" s="89"/>
      <c r="Y30" s="102"/>
      <c r="Z30" s="102"/>
      <c r="AA30" s="102"/>
      <c r="AB30" s="102"/>
      <c r="AC30" s="102"/>
      <c r="AD30" s="102"/>
      <c r="AE30" s="103"/>
    </row>
    <row r="31" spans="3:41" x14ac:dyDescent="0.25">
      <c r="E31" s="101"/>
      <c r="H31" s="101"/>
    </row>
    <row r="32" spans="3:41" ht="23.25" x14ac:dyDescent="0.25">
      <c r="D32" s="411">
        <f>D22+TIME(0,15,0)</f>
        <v>0.26041666666666669</v>
      </c>
      <c r="E32" s="411"/>
      <c r="F32" s="411"/>
      <c r="G32" s="411"/>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1</v>
      </c>
      <c r="F34" s="91">
        <f t="shared" ref="F34:F39" ca="1" si="26">IF(INDIRECT("'15MIN'!O"&amp;$AO34)&lt;&gt;"", INDIRECT("'15MIN'!X"&amp;$AO34), "")</f>
        <v>0</v>
      </c>
      <c r="G34" s="91">
        <f t="shared" ref="G34:G39" ca="1" si="27">IF(INDIRECT("'15MIN'!AA"&amp;$AO34)&lt;&gt;"", INDIRECT("'15MIN'!AJ"&amp;$AO34), "")</f>
        <v>24</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25</v>
      </c>
      <c r="AO34">
        <f t="shared" ref="AO34:AO39" si="30">AO24+1</f>
        <v>16</v>
      </c>
    </row>
    <row r="35" spans="3:41" ht="18" customHeight="1" x14ac:dyDescent="0.25">
      <c r="C35" s="160"/>
      <c r="D35" s="235" t="str">
        <f t="shared" ref="D35:D39" si="31">D25</f>
        <v>B</v>
      </c>
      <c r="E35" s="91">
        <f t="shared" ca="1" si="25"/>
        <v>0</v>
      </c>
      <c r="F35" s="90">
        <f t="shared" ca="1" si="26"/>
        <v>0</v>
      </c>
      <c r="G35" s="91">
        <f t="shared" ca="1" si="27"/>
        <v>0</v>
      </c>
      <c r="H35" s="91" t="str">
        <f t="shared" ca="1" si="28"/>
        <v/>
      </c>
      <c r="I35" s="92" t="str">
        <f t="shared" ca="1" si="29"/>
        <v/>
      </c>
      <c r="J35" s="92" t="str">
        <f t="shared" ref="J35:J39" ca="1" si="32">IF(INDIRECT("'15MIN'!BK"&amp;$AO35)&lt;&gt;"", INDIRECT("'15MIN'!BT"&amp;$AO35), "")</f>
        <v/>
      </c>
      <c r="K35" s="93">
        <f t="shared" ref="K35:K39" ca="1" si="33">IF(E35&lt;&gt;"", SUM(E35:J35), "")</f>
        <v>0</v>
      </c>
      <c r="AO35">
        <f t="shared" si="30"/>
        <v>78</v>
      </c>
    </row>
    <row r="36" spans="3:41" ht="18" customHeight="1" x14ac:dyDescent="0.25">
      <c r="C36" s="160"/>
      <c r="D36" s="236" t="str">
        <f t="shared" si="31"/>
        <v>C</v>
      </c>
      <c r="E36" s="91">
        <f t="shared" ca="1" si="25"/>
        <v>129</v>
      </c>
      <c r="F36" s="91">
        <f t="shared" ca="1" si="26"/>
        <v>0</v>
      </c>
      <c r="G36" s="90">
        <f t="shared" ca="1" si="27"/>
        <v>0</v>
      </c>
      <c r="H36" s="91" t="str">
        <f t="shared" ca="1" si="28"/>
        <v/>
      </c>
      <c r="I36" s="92" t="str">
        <f t="shared" ca="1" si="29"/>
        <v/>
      </c>
      <c r="J36" s="92" t="str">
        <f t="shared" ca="1" si="32"/>
        <v/>
      </c>
      <c r="K36" s="93">
        <f t="shared" ca="1" si="33"/>
        <v>129</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130</v>
      </c>
      <c r="F40" s="99">
        <f t="shared" ref="F40:J40" ca="1" si="34">IF(F34&lt;&gt;"", SUM(F34:F39), "")</f>
        <v>0</v>
      </c>
      <c r="G40" s="99">
        <f t="shared" ca="1" si="34"/>
        <v>24</v>
      </c>
      <c r="H40" s="99" t="str">
        <f t="shared" ca="1" si="34"/>
        <v/>
      </c>
      <c r="I40" s="99" t="str">
        <f t="shared" ca="1" si="34"/>
        <v/>
      </c>
      <c r="J40" s="99" t="str">
        <f t="shared" ca="1" si="34"/>
        <v/>
      </c>
      <c r="K40" s="100">
        <f ca="1">SUM(E34:J39)</f>
        <v>154</v>
      </c>
      <c r="Y40" s="105"/>
      <c r="Z40" s="105"/>
      <c r="AA40" s="105"/>
      <c r="AB40" s="105"/>
      <c r="AC40" s="105"/>
      <c r="AD40" s="105"/>
      <c r="AE40" s="102"/>
    </row>
    <row r="41" spans="3:41" x14ac:dyDescent="0.25">
      <c r="Y41" s="105"/>
      <c r="Z41" s="105"/>
      <c r="AA41" s="105"/>
      <c r="AB41" s="105"/>
      <c r="AC41" s="105"/>
      <c r="AD41" s="105"/>
      <c r="AE41" s="102"/>
    </row>
    <row r="42" spans="3:41" ht="23.25" x14ac:dyDescent="0.25">
      <c r="D42" s="411">
        <f>D32+TIME(0,15,0)</f>
        <v>0.27083333333333337</v>
      </c>
      <c r="E42" s="411"/>
      <c r="F42" s="411"/>
      <c r="G42" s="411"/>
      <c r="N42" s="412" t="str">
        <f>TEXT(D42, "hh:mm")&amp;" to "&amp;TEXT(D42+TIME(1, 0, 0), "hh:mm")</f>
        <v>06:30 to 07:30</v>
      </c>
      <c r="O42" s="412"/>
      <c r="P42" s="412"/>
      <c r="Q42" s="412"/>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2</v>
      </c>
      <c r="G44" s="91">
        <f t="shared" ref="G44:G49" ca="1" si="39">IF(INDIRECT("'15MIN'!AA"&amp;$AO44)&lt;&gt;"", INDIRECT("'15MIN'!AJ"&amp;$AO44), "")</f>
        <v>31</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33</v>
      </c>
      <c r="N44" s="234" t="str">
        <f t="shared" ref="N44:N49" si="42">D44</f>
        <v>A</v>
      </c>
      <c r="O44" s="175">
        <f ca="1">IF(E44&lt;&gt;"", SUM(E44,E54,E64,E74), "")</f>
        <v>0</v>
      </c>
      <c r="P44" s="176">
        <f t="shared" ref="P44:T49" ca="1" si="43">IF(F44&lt;&gt;"", SUM(F44,F54,F64,F74), "")</f>
        <v>2</v>
      </c>
      <c r="Q44" s="176">
        <f t="shared" ca="1" si="43"/>
        <v>199</v>
      </c>
      <c r="R44" s="176" t="str">
        <f t="shared" ca="1" si="43"/>
        <v/>
      </c>
      <c r="S44" s="176" t="str">
        <f t="shared" ca="1" si="43"/>
        <v/>
      </c>
      <c r="T44" s="176" t="str">
        <f ca="1">IF(J44&lt;&gt;"", SUM(J44,J54,J64,J74), "")</f>
        <v/>
      </c>
      <c r="U44" s="173">
        <f ca="1">IF(O44&lt;&gt;"", SUM(O44:T44), "")</f>
        <v>201</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0</v>
      </c>
      <c r="F45" s="90">
        <f t="shared" ca="1" si="38"/>
        <v>0</v>
      </c>
      <c r="G45" s="91">
        <f t="shared" ca="1" si="39"/>
        <v>0</v>
      </c>
      <c r="H45" s="91" t="str">
        <f t="shared" ca="1" si="40"/>
        <v/>
      </c>
      <c r="I45" s="92" t="str">
        <f t="shared" ca="1" si="41"/>
        <v/>
      </c>
      <c r="J45" s="92" t="str">
        <f t="shared" ref="J45:J49" ca="1" si="46">IF(INDIRECT("'15MIN'!BK"&amp;$AO45)&lt;&gt;"", INDIRECT("'15MIN'!BT"&amp;$AO45), "")</f>
        <v/>
      </c>
      <c r="K45" s="93">
        <f t="shared" ref="K45:K49" ca="1" si="47">IF(E45&lt;&gt;"", SUM(E45:J45), "")</f>
        <v>0</v>
      </c>
      <c r="N45" s="235" t="str">
        <f t="shared" si="42"/>
        <v>B</v>
      </c>
      <c r="O45" s="176">
        <f t="shared" ref="O45:O49" ca="1" si="48">IF(E45&lt;&gt;"", SUM(E45,E55,E65,E75), "")</f>
        <v>0</v>
      </c>
      <c r="P45" s="175">
        <f t="shared" ca="1" si="43"/>
        <v>0</v>
      </c>
      <c r="Q45" s="176">
        <f t="shared" ca="1" si="43"/>
        <v>0</v>
      </c>
      <c r="R45" s="176" t="str">
        <f t="shared" ca="1" si="43"/>
        <v/>
      </c>
      <c r="S45" s="176" t="str">
        <f t="shared" ca="1" si="43"/>
        <v/>
      </c>
      <c r="T45" s="176" t="str">
        <f t="shared" ca="1" si="43"/>
        <v/>
      </c>
      <c r="U45" s="173">
        <f t="shared" ref="U45:U49" ca="1" si="49">IF(O45&lt;&gt;"", SUM(O45:T45), "")</f>
        <v>0</v>
      </c>
      <c r="Y45" s="105"/>
      <c r="Z45" s="105"/>
      <c r="AA45" s="105"/>
      <c r="AB45" s="105"/>
      <c r="AC45" s="105"/>
      <c r="AD45" s="105"/>
      <c r="AE45" s="102"/>
      <c r="AO45">
        <f t="shared" si="44"/>
        <v>79</v>
      </c>
    </row>
    <row r="46" spans="3:41" ht="18" customHeight="1" x14ac:dyDescent="0.25">
      <c r="C46" s="160"/>
      <c r="D46" s="236" t="str">
        <f t="shared" si="45"/>
        <v>C</v>
      </c>
      <c r="E46" s="91">
        <f t="shared" ca="1" si="37"/>
        <v>144</v>
      </c>
      <c r="F46" s="91">
        <f t="shared" ca="1" si="38"/>
        <v>0</v>
      </c>
      <c r="G46" s="90">
        <f t="shared" ca="1" si="39"/>
        <v>0</v>
      </c>
      <c r="H46" s="91" t="str">
        <f t="shared" ca="1" si="40"/>
        <v/>
      </c>
      <c r="I46" s="92" t="str">
        <f t="shared" ca="1" si="41"/>
        <v/>
      </c>
      <c r="J46" s="92" t="str">
        <f t="shared" ca="1" si="46"/>
        <v/>
      </c>
      <c r="K46" s="93">
        <f t="shared" ca="1" si="47"/>
        <v>144</v>
      </c>
      <c r="N46" s="236" t="str">
        <f t="shared" si="42"/>
        <v>C</v>
      </c>
      <c r="O46" s="176">
        <f t="shared" ca="1" si="48"/>
        <v>657</v>
      </c>
      <c r="P46" s="176">
        <f t="shared" ca="1" si="43"/>
        <v>0</v>
      </c>
      <c r="Q46" s="175">
        <f t="shared" ca="1" si="43"/>
        <v>0</v>
      </c>
      <c r="R46" s="176" t="str">
        <f t="shared" ca="1" si="43"/>
        <v/>
      </c>
      <c r="S46" s="176" t="str">
        <f t="shared" ca="1" si="43"/>
        <v/>
      </c>
      <c r="T46" s="176" t="str">
        <f t="shared" ca="1" si="43"/>
        <v/>
      </c>
      <c r="U46" s="173">
        <f t="shared" ca="1" si="49"/>
        <v>657</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144</v>
      </c>
      <c r="F50" s="99">
        <f t="shared" ref="F50:J50" ca="1" si="50">IF(F44&lt;&gt;"", SUM(F44:F49), "")</f>
        <v>2</v>
      </c>
      <c r="G50" s="99">
        <f t="shared" ca="1" si="50"/>
        <v>31</v>
      </c>
      <c r="H50" s="99" t="str">
        <f t="shared" ca="1" si="50"/>
        <v/>
      </c>
      <c r="I50" s="99" t="str">
        <f t="shared" ca="1" si="50"/>
        <v/>
      </c>
      <c r="J50" s="99" t="str">
        <f t="shared" ca="1" si="50"/>
        <v/>
      </c>
      <c r="K50" s="100">
        <f ca="1">SUM(E44:J49)</f>
        <v>177</v>
      </c>
      <c r="N50" s="89"/>
      <c r="O50" s="174">
        <f ca="1">IF(O44&lt;&gt;"", SUM(O44:O49), "")</f>
        <v>657</v>
      </c>
      <c r="P50" s="174">
        <f t="shared" ref="P50:T50" ca="1" si="51">IF(P44&lt;&gt;"", SUM(P44:P49), "")</f>
        <v>2</v>
      </c>
      <c r="Q50" s="174">
        <f t="shared" ca="1" si="51"/>
        <v>199</v>
      </c>
      <c r="R50" s="174" t="str">
        <f t="shared" ca="1" si="51"/>
        <v/>
      </c>
      <c r="S50" s="174" t="str">
        <f t="shared" ca="1" si="51"/>
        <v/>
      </c>
      <c r="T50" s="174" t="str">
        <f t="shared" ca="1" si="51"/>
        <v/>
      </c>
      <c r="U50" s="172">
        <f ca="1">SUM(O44:T49)</f>
        <v>858</v>
      </c>
    </row>
    <row r="52" spans="3:41" ht="23.25" x14ac:dyDescent="0.25">
      <c r="D52" s="411">
        <f>D42+TIME(0,15,0)</f>
        <v>0.28125000000000006</v>
      </c>
      <c r="E52" s="411"/>
      <c r="F52" s="411"/>
      <c r="G52" s="411"/>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0</v>
      </c>
      <c r="G54" s="91">
        <f t="shared" ref="G54:G59" ca="1" si="55">IF(INDIRECT("'15MIN'!AA"&amp;$AO54)&lt;&gt;"", INDIRECT("'15MIN'!AJ"&amp;$AO54), "")</f>
        <v>36</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36</v>
      </c>
      <c r="AO54">
        <f t="shared" ref="AO54:AO59" si="58">AO44+1</f>
        <v>18</v>
      </c>
    </row>
    <row r="55" spans="3:41" ht="18" customHeight="1" x14ac:dyDescent="0.25">
      <c r="C55" s="160"/>
      <c r="D55" s="235" t="str">
        <f t="shared" ref="D55:D59" si="59">D45</f>
        <v>B</v>
      </c>
      <c r="E55" s="91">
        <f t="shared" ca="1" si="53"/>
        <v>0</v>
      </c>
      <c r="F55" s="90">
        <f t="shared" ca="1" si="54"/>
        <v>0</v>
      </c>
      <c r="G55" s="91">
        <f t="shared" ca="1" si="55"/>
        <v>0</v>
      </c>
      <c r="H55" s="91" t="str">
        <f t="shared" ca="1" si="56"/>
        <v/>
      </c>
      <c r="I55" s="92" t="str">
        <f t="shared" ca="1" si="57"/>
        <v/>
      </c>
      <c r="J55" s="92" t="str">
        <f t="shared" ref="J55:J59" ca="1" si="60">IF(INDIRECT("'15MIN'!BK"&amp;$AO55)&lt;&gt;"", INDIRECT("'15MIN'!BT"&amp;$AO55), "")</f>
        <v/>
      </c>
      <c r="K55" s="93">
        <f t="shared" ref="K55:K59" ca="1" si="61">IF(E55&lt;&gt;"", SUM(E55:J55), "")</f>
        <v>0</v>
      </c>
      <c r="AO55">
        <f t="shared" si="58"/>
        <v>80</v>
      </c>
    </row>
    <row r="56" spans="3:41" ht="18" customHeight="1" x14ac:dyDescent="0.25">
      <c r="C56" s="160"/>
      <c r="D56" s="236" t="str">
        <f t="shared" si="59"/>
        <v>C</v>
      </c>
      <c r="E56" s="91">
        <f t="shared" ca="1" si="53"/>
        <v>165</v>
      </c>
      <c r="F56" s="91">
        <f t="shared" ca="1" si="54"/>
        <v>0</v>
      </c>
      <c r="G56" s="90">
        <f t="shared" ca="1" si="55"/>
        <v>0</v>
      </c>
      <c r="H56" s="91" t="str">
        <f t="shared" ca="1" si="56"/>
        <v/>
      </c>
      <c r="I56" s="92" t="str">
        <f t="shared" ca="1" si="57"/>
        <v/>
      </c>
      <c r="J56" s="92" t="str">
        <f t="shared" ca="1" si="60"/>
        <v/>
      </c>
      <c r="K56" s="93">
        <f t="shared" ca="1" si="61"/>
        <v>165</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165</v>
      </c>
      <c r="F60" s="99">
        <f t="shared" ref="F60:J60" ca="1" si="62">IF(F54&lt;&gt;"", SUM(F54:F59), "")</f>
        <v>0</v>
      </c>
      <c r="G60" s="99">
        <f t="shared" ca="1" si="62"/>
        <v>36</v>
      </c>
      <c r="H60" s="99" t="str">
        <f t="shared" ca="1" si="62"/>
        <v/>
      </c>
      <c r="I60" s="99" t="str">
        <f t="shared" ca="1" si="62"/>
        <v/>
      </c>
      <c r="J60" s="99" t="str">
        <f t="shared" ca="1" si="62"/>
        <v/>
      </c>
      <c r="K60" s="100">
        <f ca="1">SUM(E54:J59)</f>
        <v>201</v>
      </c>
    </row>
    <row r="61" spans="3:41" ht="45" customHeight="1" x14ac:dyDescent="0.25"/>
    <row r="62" spans="3:41" ht="23.25" x14ac:dyDescent="0.25">
      <c r="D62" s="403">
        <f>D52+TIME(0,15,0)</f>
        <v>0.29166666666666674</v>
      </c>
      <c r="E62" s="403"/>
      <c r="F62" s="403"/>
      <c r="G62" s="403"/>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0</v>
      </c>
      <c r="G64" s="91">
        <f t="shared" ref="G64:G69" ca="1" si="71">IF(INDIRECT("'15MIN'!AA"&amp;$AO64)&lt;&gt;"", INDIRECT("'15MIN'!AJ"&amp;$AO64), "")</f>
        <v>48</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48</v>
      </c>
      <c r="M64" s="410"/>
      <c r="N64" s="234" t="str">
        <f t="shared" ref="N64:N69" si="74">D64</f>
        <v>A</v>
      </c>
      <c r="O64" s="94">
        <f t="shared" ref="O64:O69" ca="1" si="75">IF(E64&lt;&gt;"", SUM(E64,E74,E84,E94), "")</f>
        <v>0</v>
      </c>
      <c r="P64" s="95">
        <f t="shared" ref="P64:P69" ca="1" si="76">IF(F64&lt;&gt;"", SUM(F64,F74,F84,F94), "")</f>
        <v>0</v>
      </c>
      <c r="Q64" s="95">
        <f t="shared" ref="Q64:Q69" ca="1" si="77">IF(G64&lt;&gt;"", SUM(G64,G74,G84,G94), "")</f>
        <v>309</v>
      </c>
      <c r="R64" s="95" t="str">
        <f t="shared" ref="R64:R69" ca="1" si="78">IF(H64&lt;&gt;"", SUM(H64,H74,H84,H94), "")</f>
        <v/>
      </c>
      <c r="S64" s="95" t="str">
        <f t="shared" ref="S64:S69" ca="1" si="79">IF(I64&lt;&gt;"", SUM(I64,I74,I84,I94), "")</f>
        <v/>
      </c>
      <c r="T64" s="95" t="str">
        <f ca="1">IF(J64&lt;&gt;"", SUM(J64,J74,J84,J94), "")</f>
        <v/>
      </c>
      <c r="U64" s="93">
        <f ca="1">IF(O64&lt;&gt;"", SUM(O64:T64), "")</f>
        <v>309</v>
      </c>
      <c r="AO64">
        <f t="shared" ref="AO64:AO69" si="80">AO54+1</f>
        <v>19</v>
      </c>
    </row>
    <row r="65" spans="3:41" ht="18" customHeight="1" x14ac:dyDescent="0.25">
      <c r="C65" s="160"/>
      <c r="D65" s="235" t="str">
        <f>IF(config!$C$15&lt;&gt;"", "B", "")</f>
        <v>B</v>
      </c>
      <c r="E65" s="91">
        <f t="shared" ca="1" si="69"/>
        <v>0</v>
      </c>
      <c r="F65" s="90">
        <f t="shared" ca="1" si="70"/>
        <v>0</v>
      </c>
      <c r="G65" s="91">
        <f t="shared" ca="1" si="71"/>
        <v>0</v>
      </c>
      <c r="H65" s="91" t="str">
        <f t="shared" ca="1" si="72"/>
        <v/>
      </c>
      <c r="I65" s="92" t="str">
        <f t="shared" ca="1" si="73"/>
        <v/>
      </c>
      <c r="J65" s="92" t="str">
        <f t="shared" ref="J65:J69" ca="1" si="81">IF(INDIRECT("'15MIN'!BK"&amp;$AO65)&lt;&gt;"", INDIRECT("'15MIN'!BT"&amp;$AO65), "")</f>
        <v/>
      </c>
      <c r="K65" s="93">
        <f t="shared" ref="K65:K69" ca="1" si="82">IF(E65&lt;&gt;"", SUM(E65:J65), "")</f>
        <v>0</v>
      </c>
      <c r="M65" s="410"/>
      <c r="N65" s="235" t="str">
        <f t="shared" si="74"/>
        <v>B</v>
      </c>
      <c r="O65" s="95">
        <f t="shared" ca="1" si="75"/>
        <v>0</v>
      </c>
      <c r="P65" s="94">
        <f t="shared" ca="1" si="76"/>
        <v>0</v>
      </c>
      <c r="Q65" s="95">
        <f t="shared" ca="1" si="77"/>
        <v>0</v>
      </c>
      <c r="R65" s="95" t="str">
        <f t="shared" ca="1" si="78"/>
        <v/>
      </c>
      <c r="S65" s="95" t="str">
        <f t="shared" ca="1" si="79"/>
        <v/>
      </c>
      <c r="T65" s="95" t="str">
        <f t="shared" ref="T65:T69" ca="1" si="83">IF(J65&lt;&gt;"", SUM(J65,J75,J85,J95), "")</f>
        <v/>
      </c>
      <c r="U65" s="93">
        <f t="shared" ref="U65:U69" ca="1" si="84">IF(O65&lt;&gt;"", SUM(O65:T65), "")</f>
        <v>0</v>
      </c>
      <c r="AO65">
        <f t="shared" si="80"/>
        <v>81</v>
      </c>
    </row>
    <row r="66" spans="3:41" ht="18" customHeight="1" x14ac:dyDescent="0.25">
      <c r="C66" s="160"/>
      <c r="D66" s="236" t="str">
        <f>IF(config!$C$16&lt;&gt;"", "C", "")</f>
        <v>C</v>
      </c>
      <c r="E66" s="91">
        <f t="shared" ca="1" si="69"/>
        <v>152</v>
      </c>
      <c r="F66" s="91">
        <f t="shared" ca="1" si="70"/>
        <v>0</v>
      </c>
      <c r="G66" s="90">
        <f t="shared" ca="1" si="71"/>
        <v>0</v>
      </c>
      <c r="H66" s="91" t="str">
        <f t="shared" ca="1" si="72"/>
        <v/>
      </c>
      <c r="I66" s="92" t="str">
        <f t="shared" ca="1" si="73"/>
        <v/>
      </c>
      <c r="J66" s="92" t="str">
        <f t="shared" ca="1" si="81"/>
        <v/>
      </c>
      <c r="K66" s="93">
        <f t="shared" ca="1" si="82"/>
        <v>152</v>
      </c>
      <c r="M66" s="410"/>
      <c r="N66" s="236" t="str">
        <f t="shared" si="74"/>
        <v>C</v>
      </c>
      <c r="O66" s="95">
        <f t="shared" ca="1" si="75"/>
        <v>709</v>
      </c>
      <c r="P66" s="95">
        <f t="shared" ca="1" si="76"/>
        <v>0</v>
      </c>
      <c r="Q66" s="94">
        <f t="shared" ca="1" si="77"/>
        <v>0</v>
      </c>
      <c r="R66" s="95" t="str">
        <f t="shared" ca="1" si="78"/>
        <v/>
      </c>
      <c r="S66" s="95" t="str">
        <f t="shared" ca="1" si="79"/>
        <v/>
      </c>
      <c r="T66" s="95" t="str">
        <f t="shared" ca="1" si="83"/>
        <v/>
      </c>
      <c r="U66" s="93">
        <f t="shared" ca="1" si="84"/>
        <v>709</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10"/>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10"/>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152</v>
      </c>
      <c r="F70" s="99">
        <f t="shared" ref="F70:J70" ca="1" si="85">IF(F64&lt;&gt;"", SUM(F64:F69), "")</f>
        <v>0</v>
      </c>
      <c r="G70" s="99">
        <f t="shared" ca="1" si="85"/>
        <v>48</v>
      </c>
      <c r="H70" s="99" t="str">
        <f t="shared" ca="1" si="85"/>
        <v/>
      </c>
      <c r="I70" s="99" t="str">
        <f t="shared" ca="1" si="85"/>
        <v/>
      </c>
      <c r="J70" s="99" t="str">
        <f t="shared" ca="1" si="85"/>
        <v/>
      </c>
      <c r="K70" s="100">
        <f ca="1">SUM(E64:J69)</f>
        <v>200</v>
      </c>
      <c r="M70" s="97"/>
      <c r="N70" s="89"/>
      <c r="O70" s="99">
        <f ca="1">IF(O64&lt;&gt;"", SUM(O64:O69), "")</f>
        <v>709</v>
      </c>
      <c r="P70" s="99">
        <f t="shared" ref="P70" ca="1" si="86">IF(P64&lt;&gt;"", SUM(P64:P69), "")</f>
        <v>0</v>
      </c>
      <c r="Q70" s="99">
        <f t="shared" ref="Q70" ca="1" si="87">IF(Q64&lt;&gt;"", SUM(Q64:Q69), "")</f>
        <v>309</v>
      </c>
      <c r="R70" s="99" t="str">
        <f t="shared" ref="R70" ca="1" si="88">IF(R64&lt;&gt;"", SUM(R64:R69), "")</f>
        <v/>
      </c>
      <c r="S70" s="99" t="str">
        <f t="shared" ref="S70" ca="1" si="89">IF(S64&lt;&gt;"", SUM(S64:S69), "")</f>
        <v/>
      </c>
      <c r="T70" s="99" t="str">
        <f t="shared" ref="T70" ca="1" si="90">IF(T64&lt;&gt;"", SUM(T64:T69), "")</f>
        <v/>
      </c>
      <c r="U70" s="100">
        <f ca="1">SUM(O64:T69)</f>
        <v>1018</v>
      </c>
    </row>
    <row r="71" spans="3:41" x14ac:dyDescent="0.25">
      <c r="E71" s="101"/>
      <c r="H71" s="101"/>
    </row>
    <row r="72" spans="3:41" ht="23.25" x14ac:dyDescent="0.25">
      <c r="D72" s="411">
        <f>D62+TIME(0,15,0)</f>
        <v>0.30208333333333343</v>
      </c>
      <c r="E72" s="411"/>
      <c r="F72" s="411"/>
      <c r="G72" s="411"/>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0</v>
      </c>
      <c r="G74" s="91">
        <f t="shared" ref="G74:G79" ca="1" si="94">IF(INDIRECT("'15MIN'!AA"&amp;$AO74)&lt;&gt;"", INDIRECT("'15MIN'!AJ"&amp;$AO74), "")</f>
        <v>84</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84</v>
      </c>
      <c r="AO74">
        <f t="shared" ref="AO74:AO79" si="97">AO64+1</f>
        <v>20</v>
      </c>
    </row>
    <row r="75" spans="3:41" ht="18" customHeight="1" x14ac:dyDescent="0.25">
      <c r="C75" s="160"/>
      <c r="D75" s="235" t="str">
        <f t="shared" ref="D75:D79" si="98">D65</f>
        <v>B</v>
      </c>
      <c r="E75" s="91">
        <f t="shared" ca="1" si="92"/>
        <v>0</v>
      </c>
      <c r="F75" s="90">
        <f t="shared" ca="1" si="93"/>
        <v>0</v>
      </c>
      <c r="G75" s="91">
        <f t="shared" ca="1" si="94"/>
        <v>0</v>
      </c>
      <c r="H75" s="91" t="str">
        <f t="shared" ca="1" si="95"/>
        <v/>
      </c>
      <c r="I75" s="92" t="str">
        <f t="shared" ca="1" si="96"/>
        <v/>
      </c>
      <c r="J75" s="92" t="str">
        <f t="shared" ref="J75:J79" ca="1" si="99">IF(INDIRECT("'15MIN'!BK"&amp;$AO75)&lt;&gt;"", INDIRECT("'15MIN'!BT"&amp;$AO75), "")</f>
        <v/>
      </c>
      <c r="K75" s="93">
        <f t="shared" ref="K75:K79" ca="1" si="100">IF(E75&lt;&gt;"", SUM(E75:J75), "")</f>
        <v>0</v>
      </c>
      <c r="AO75">
        <f t="shared" si="97"/>
        <v>82</v>
      </c>
    </row>
    <row r="76" spans="3:41" ht="18" customHeight="1" x14ac:dyDescent="0.25">
      <c r="C76" s="160"/>
      <c r="D76" s="236" t="str">
        <f t="shared" si="98"/>
        <v>C</v>
      </c>
      <c r="E76" s="91">
        <f t="shared" ca="1" si="92"/>
        <v>196</v>
      </c>
      <c r="F76" s="91">
        <f t="shared" ca="1" si="93"/>
        <v>0</v>
      </c>
      <c r="G76" s="90">
        <f t="shared" ca="1" si="94"/>
        <v>0</v>
      </c>
      <c r="H76" s="91" t="str">
        <f t="shared" ca="1" si="95"/>
        <v/>
      </c>
      <c r="I76" s="92" t="str">
        <f t="shared" ca="1" si="96"/>
        <v/>
      </c>
      <c r="J76" s="92" t="str">
        <f t="shared" ca="1" si="99"/>
        <v/>
      </c>
      <c r="K76" s="93">
        <f t="shared" ca="1" si="100"/>
        <v>196</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196</v>
      </c>
      <c r="F80" s="99">
        <f t="shared" ref="F80:J80" ca="1" si="101">IF(F74&lt;&gt;"", SUM(F74:F79), "")</f>
        <v>0</v>
      </c>
      <c r="G80" s="99">
        <f t="shared" ca="1" si="101"/>
        <v>84</v>
      </c>
      <c r="H80" s="99" t="str">
        <f t="shared" ca="1" si="101"/>
        <v/>
      </c>
      <c r="I80" s="99" t="str">
        <f t="shared" ca="1" si="101"/>
        <v/>
      </c>
      <c r="J80" s="99" t="str">
        <f t="shared" ca="1" si="101"/>
        <v/>
      </c>
      <c r="K80" s="100">
        <f ca="1">SUM(E74:J79)</f>
        <v>280</v>
      </c>
    </row>
    <row r="82" spans="3:41" ht="23.25" x14ac:dyDescent="0.25">
      <c r="D82" s="411">
        <f>D72+TIME(0,15,0)</f>
        <v>0.31250000000000011</v>
      </c>
      <c r="E82" s="411"/>
      <c r="F82" s="411"/>
      <c r="G82" s="411"/>
      <c r="N82" s="412" t="str">
        <f>TEXT(D82, "hh:mm")&amp;" to "&amp;TEXT(D82+TIME(1, 0, 0), "hh:mm")</f>
        <v>07:30 to 08:30</v>
      </c>
      <c r="O82" s="412"/>
      <c r="P82" s="412"/>
      <c r="Q82" s="412"/>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0</v>
      </c>
      <c r="G84" s="91">
        <f t="shared" ref="G84:G89" ca="1" si="111">IF(INDIRECT("'15MIN'!AA"&amp;$AO84)&lt;&gt;"", INDIRECT("'15MIN'!AJ"&amp;$AO84), "")</f>
        <v>85</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85</v>
      </c>
      <c r="N84" s="234" t="str">
        <f t="shared" ref="N84:N89" si="114">D84</f>
        <v>A</v>
      </c>
      <c r="O84" s="175">
        <f ca="1">IF(E84&lt;&gt;"", SUM(E84,E94,E104,E114), "")</f>
        <v>0</v>
      </c>
      <c r="P84" s="176">
        <f t="shared" ref="P84:P89" ca="1" si="115">IF(F84&lt;&gt;"", SUM(F84,F94,F104,F114), "")</f>
        <v>0</v>
      </c>
      <c r="Q84" s="176">
        <f t="shared" ref="Q84:Q89" ca="1" si="116">IF(G84&lt;&gt;"", SUM(G84,G94,G104,G114), "")</f>
        <v>345</v>
      </c>
      <c r="R84" s="176" t="str">
        <f t="shared" ref="R84:R89" ca="1" si="117">IF(H84&lt;&gt;"", SUM(H84,H94,H104,H114), "")</f>
        <v/>
      </c>
      <c r="S84" s="176" t="str">
        <f t="shared" ref="S84:S89" ca="1" si="118">IF(I84&lt;&gt;"", SUM(I84,I94,I104,I114), "")</f>
        <v/>
      </c>
      <c r="T84" s="176" t="str">
        <f ca="1">IF(J84&lt;&gt;"", SUM(J84,J94,J104,J114), "")</f>
        <v/>
      </c>
      <c r="U84" s="173">
        <f ca="1">IF(O84&lt;&gt;"", SUM(O84:T84), "")</f>
        <v>345</v>
      </c>
      <c r="AO84">
        <f t="shared" ref="AO84:AO89" si="119">AO74+1</f>
        <v>21</v>
      </c>
    </row>
    <row r="85" spans="3:41" ht="18" customHeight="1" x14ac:dyDescent="0.25">
      <c r="C85" s="160"/>
      <c r="D85" s="235" t="str">
        <f t="shared" ref="D85:D89" si="120">D75</f>
        <v>B</v>
      </c>
      <c r="E85" s="91">
        <f t="shared" ca="1" si="109"/>
        <v>0</v>
      </c>
      <c r="F85" s="90">
        <f t="shared" ca="1" si="110"/>
        <v>0</v>
      </c>
      <c r="G85" s="91">
        <f t="shared" ca="1" si="111"/>
        <v>0</v>
      </c>
      <c r="H85" s="91" t="str">
        <f t="shared" ca="1" si="112"/>
        <v/>
      </c>
      <c r="I85" s="92" t="str">
        <f t="shared" ca="1" si="113"/>
        <v/>
      </c>
      <c r="J85" s="92" t="str">
        <f t="shared" ref="J85:J89" ca="1" si="121">IF(INDIRECT("'15MIN'!BK"&amp;$AO85)&lt;&gt;"", INDIRECT("'15MIN'!BT"&amp;$AO85), "")</f>
        <v/>
      </c>
      <c r="K85" s="93">
        <f t="shared" ref="K85:K89" ca="1" si="122">IF(E85&lt;&gt;"", SUM(E85:J85), "")</f>
        <v>0</v>
      </c>
      <c r="N85" s="235" t="str">
        <f t="shared" si="114"/>
        <v>B</v>
      </c>
      <c r="O85" s="176">
        <f t="shared" ref="O85:O89" ca="1" si="123">IF(E85&lt;&gt;"", SUM(E85,E95,E105,E115), "")</f>
        <v>0</v>
      </c>
      <c r="P85" s="175">
        <f t="shared" ca="1" si="115"/>
        <v>0</v>
      </c>
      <c r="Q85" s="176">
        <f t="shared" ca="1" si="116"/>
        <v>0</v>
      </c>
      <c r="R85" s="176" t="str">
        <f t="shared" ca="1" si="117"/>
        <v/>
      </c>
      <c r="S85" s="176" t="str">
        <f t="shared" ca="1" si="118"/>
        <v/>
      </c>
      <c r="T85" s="176" t="str">
        <f t="shared" ref="T85:T89" ca="1" si="124">IF(J85&lt;&gt;"", SUM(J85,J95,J105,J115), "")</f>
        <v/>
      </c>
      <c r="U85" s="173">
        <f t="shared" ref="U85:U89" ca="1" si="125">IF(O85&lt;&gt;"", SUM(O85:T85), "")</f>
        <v>0</v>
      </c>
      <c r="AO85">
        <f t="shared" si="119"/>
        <v>83</v>
      </c>
    </row>
    <row r="86" spans="3:41" ht="18" customHeight="1" x14ac:dyDescent="0.25">
      <c r="C86" s="160"/>
      <c r="D86" s="236" t="str">
        <f t="shared" si="120"/>
        <v>C</v>
      </c>
      <c r="E86" s="91">
        <f t="shared" ca="1" si="109"/>
        <v>191</v>
      </c>
      <c r="F86" s="91">
        <f t="shared" ca="1" si="110"/>
        <v>0</v>
      </c>
      <c r="G86" s="90">
        <f t="shared" ca="1" si="111"/>
        <v>0</v>
      </c>
      <c r="H86" s="91" t="str">
        <f t="shared" ca="1" si="112"/>
        <v/>
      </c>
      <c r="I86" s="92" t="str">
        <f t="shared" ca="1" si="113"/>
        <v/>
      </c>
      <c r="J86" s="92" t="str">
        <f t="shared" ca="1" si="121"/>
        <v/>
      </c>
      <c r="K86" s="93">
        <f t="shared" ca="1" si="122"/>
        <v>191</v>
      </c>
      <c r="N86" s="236" t="str">
        <f t="shared" si="114"/>
        <v>C</v>
      </c>
      <c r="O86" s="176">
        <f t="shared" ca="1" si="123"/>
        <v>755</v>
      </c>
      <c r="P86" s="176">
        <f t="shared" ca="1" si="115"/>
        <v>0</v>
      </c>
      <c r="Q86" s="175">
        <f t="shared" ca="1" si="116"/>
        <v>0</v>
      </c>
      <c r="R86" s="176" t="str">
        <f t="shared" ca="1" si="117"/>
        <v/>
      </c>
      <c r="S86" s="176" t="str">
        <f t="shared" ca="1" si="118"/>
        <v/>
      </c>
      <c r="T86" s="176" t="str">
        <f t="shared" ca="1" si="124"/>
        <v/>
      </c>
      <c r="U86" s="173">
        <f t="shared" ca="1" si="125"/>
        <v>755</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191</v>
      </c>
      <c r="F90" s="99">
        <f t="shared" ref="F90:J90" ca="1" si="126">IF(F84&lt;&gt;"", SUM(F84:F89), "")</f>
        <v>0</v>
      </c>
      <c r="G90" s="99">
        <f t="shared" ca="1" si="126"/>
        <v>85</v>
      </c>
      <c r="H90" s="99" t="str">
        <f t="shared" ca="1" si="126"/>
        <v/>
      </c>
      <c r="I90" s="99" t="str">
        <f t="shared" ca="1" si="126"/>
        <v/>
      </c>
      <c r="J90" s="99" t="str">
        <f t="shared" ca="1" si="126"/>
        <v/>
      </c>
      <c r="K90" s="100">
        <f ca="1">SUM(E84:J89)</f>
        <v>276</v>
      </c>
      <c r="N90" s="89"/>
      <c r="O90" s="174">
        <f ca="1">IF(O84&lt;&gt;"", SUM(O84:O89), "")</f>
        <v>755</v>
      </c>
      <c r="P90" s="174">
        <f t="shared" ref="P90" ca="1" si="127">IF(P84&lt;&gt;"", SUM(P84:P89), "")</f>
        <v>0</v>
      </c>
      <c r="Q90" s="174">
        <f t="shared" ref="Q90" ca="1" si="128">IF(Q84&lt;&gt;"", SUM(Q84:Q89), "")</f>
        <v>345</v>
      </c>
      <c r="R90" s="174" t="str">
        <f t="shared" ref="R90" ca="1" si="129">IF(R84&lt;&gt;"", SUM(R84:R89), "")</f>
        <v/>
      </c>
      <c r="S90" s="174" t="str">
        <f t="shared" ref="S90" ca="1" si="130">IF(S84&lt;&gt;"", SUM(S84:S89), "")</f>
        <v/>
      </c>
      <c r="T90" s="174" t="str">
        <f t="shared" ref="T90" ca="1" si="131">IF(T84&lt;&gt;"", SUM(T84:T89), "")</f>
        <v/>
      </c>
      <c r="U90" s="172">
        <f ca="1">SUM(O84:T89)</f>
        <v>1100</v>
      </c>
    </row>
    <row r="92" spans="3:41" ht="23.25" x14ac:dyDescent="0.25">
      <c r="D92" s="411">
        <f>D82+TIME(0,15,0)</f>
        <v>0.3229166666666668</v>
      </c>
      <c r="E92" s="411"/>
      <c r="F92" s="411"/>
      <c r="G92" s="411"/>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0</v>
      </c>
      <c r="G94" s="91">
        <f t="shared" ref="G94:G99" ca="1" si="135">IF(INDIRECT("'15MIN'!AA"&amp;$AO94)&lt;&gt;"", INDIRECT("'15MIN'!AJ"&amp;$AO94), "")</f>
        <v>92</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92</v>
      </c>
      <c r="AO94">
        <f t="shared" ref="AO94:AO99" si="138">AO84+1</f>
        <v>22</v>
      </c>
    </row>
    <row r="95" spans="3:41" ht="18" customHeight="1" x14ac:dyDescent="0.25">
      <c r="C95" s="160"/>
      <c r="D95" s="235" t="str">
        <f t="shared" ref="D95:D99" si="139">D85</f>
        <v>B</v>
      </c>
      <c r="E95" s="91">
        <f t="shared" ca="1" si="133"/>
        <v>0</v>
      </c>
      <c r="F95" s="90">
        <f t="shared" ca="1" si="134"/>
        <v>0</v>
      </c>
      <c r="G95" s="91">
        <f t="shared" ca="1" si="135"/>
        <v>0</v>
      </c>
      <c r="H95" s="91" t="str">
        <f t="shared" ca="1" si="136"/>
        <v/>
      </c>
      <c r="I95" s="92" t="str">
        <f t="shared" ca="1" si="137"/>
        <v/>
      </c>
      <c r="J95" s="92" t="str">
        <f t="shared" ref="J95:J99" ca="1" si="140">IF(INDIRECT("'15MIN'!BK"&amp;$AO95)&lt;&gt;"", INDIRECT("'15MIN'!BT"&amp;$AO95), "")</f>
        <v/>
      </c>
      <c r="K95" s="93">
        <f t="shared" ref="K95:K99" ca="1" si="141">IF(E95&lt;&gt;"", SUM(E95:J95), "")</f>
        <v>0</v>
      </c>
      <c r="AO95">
        <f t="shared" si="138"/>
        <v>84</v>
      </c>
    </row>
    <row r="96" spans="3:41" ht="18" customHeight="1" x14ac:dyDescent="0.25">
      <c r="C96" s="160"/>
      <c r="D96" s="236" t="str">
        <f t="shared" si="139"/>
        <v>C</v>
      </c>
      <c r="E96" s="91">
        <f t="shared" ca="1" si="133"/>
        <v>170</v>
      </c>
      <c r="F96" s="91">
        <f t="shared" ca="1" si="134"/>
        <v>0</v>
      </c>
      <c r="G96" s="90">
        <f t="shared" ca="1" si="135"/>
        <v>0</v>
      </c>
      <c r="H96" s="91" t="str">
        <f t="shared" ca="1" si="136"/>
        <v/>
      </c>
      <c r="I96" s="92" t="str">
        <f t="shared" ca="1" si="137"/>
        <v/>
      </c>
      <c r="J96" s="92" t="str">
        <f t="shared" ca="1" si="140"/>
        <v/>
      </c>
      <c r="K96" s="93">
        <f t="shared" ca="1" si="141"/>
        <v>170</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170</v>
      </c>
      <c r="F100" s="99">
        <f t="shared" ref="F100:J100" ca="1" si="142">IF(F94&lt;&gt;"", SUM(F94:F99), "")</f>
        <v>0</v>
      </c>
      <c r="G100" s="99">
        <f t="shared" ca="1" si="142"/>
        <v>92</v>
      </c>
      <c r="H100" s="99" t="str">
        <f t="shared" ca="1" si="142"/>
        <v/>
      </c>
      <c r="I100" s="99" t="str">
        <f t="shared" ca="1" si="142"/>
        <v/>
      </c>
      <c r="J100" s="99" t="str">
        <f t="shared" ca="1" si="142"/>
        <v/>
      </c>
      <c r="K100" s="100">
        <f ca="1">SUM(E94:J99)</f>
        <v>262</v>
      </c>
    </row>
    <row r="101" spans="3:41" ht="45" customHeight="1" x14ac:dyDescent="0.25"/>
    <row r="102" spans="3:41" ht="23.25" x14ac:dyDescent="0.25">
      <c r="D102" s="403">
        <f>D92+TIME(0,15,0)</f>
        <v>0.33333333333333348</v>
      </c>
      <c r="E102" s="403"/>
      <c r="F102" s="403"/>
      <c r="G102" s="403"/>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0</v>
      </c>
      <c r="G104" s="91">
        <f t="shared" ref="G104:G109" ca="1" si="151">IF(INDIRECT("'15MIN'!AA"&amp;$AO104)&lt;&gt;"", INDIRECT("'15MIN'!AJ"&amp;$AO104), "")</f>
        <v>81</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81</v>
      </c>
      <c r="M104" s="410"/>
      <c r="N104" s="234" t="str">
        <f t="shared" ref="N104:N109" si="154">D104</f>
        <v>A</v>
      </c>
      <c r="O104" s="94">
        <f t="shared" ref="O104:O109" ca="1" si="155">IF(E104&lt;&gt;"", SUM(E104,E114,E124,E134), "")</f>
        <v>0</v>
      </c>
      <c r="P104" s="95">
        <f t="shared" ref="P104:P109" ca="1" si="156">IF(F104&lt;&gt;"", SUM(F104,F114,F124,F134), "")</f>
        <v>0</v>
      </c>
      <c r="Q104" s="95">
        <f t="shared" ref="Q104:Q109" ca="1" si="157">IF(G104&lt;&gt;"", SUM(G104,G114,G124,G134), "")</f>
        <v>431</v>
      </c>
      <c r="R104" s="95" t="str">
        <f t="shared" ref="R104:R109" ca="1" si="158">IF(H104&lt;&gt;"", SUM(H104,H114,H124,H134), "")</f>
        <v/>
      </c>
      <c r="S104" s="95" t="str">
        <f t="shared" ref="S104:S109" ca="1" si="159">IF(I104&lt;&gt;"", SUM(I104,I114,I124,I134), "")</f>
        <v/>
      </c>
      <c r="T104" s="95" t="str">
        <f ca="1">IF(J104&lt;&gt;"", SUM(J104,J114,J124,J134), "")</f>
        <v/>
      </c>
      <c r="U104" s="93">
        <f ca="1">IF(O104&lt;&gt;"", SUM(O104:T104), "")</f>
        <v>431</v>
      </c>
      <c r="AO104">
        <f t="shared" ref="AO104:AO109" si="160">AO94+1</f>
        <v>23</v>
      </c>
    </row>
    <row r="105" spans="3:41" ht="18" customHeight="1" x14ac:dyDescent="0.25">
      <c r="C105" s="160"/>
      <c r="D105" s="235" t="str">
        <f>IF(config!$C$15&lt;&gt;"", "B", "")</f>
        <v>B</v>
      </c>
      <c r="E105" s="91">
        <f t="shared" ca="1" si="149"/>
        <v>0</v>
      </c>
      <c r="F105" s="90">
        <f t="shared" ca="1" si="150"/>
        <v>0</v>
      </c>
      <c r="G105" s="91">
        <f t="shared" ca="1" si="151"/>
        <v>0</v>
      </c>
      <c r="H105" s="91" t="str">
        <f t="shared" ca="1" si="152"/>
        <v/>
      </c>
      <c r="I105" s="92" t="str">
        <f t="shared" ca="1" si="153"/>
        <v/>
      </c>
      <c r="J105" s="92" t="str">
        <f t="shared" ref="J105:J109" ca="1" si="161">IF(INDIRECT("'15MIN'!BK"&amp;$AO105)&lt;&gt;"", INDIRECT("'15MIN'!BT"&amp;$AO105), "")</f>
        <v/>
      </c>
      <c r="K105" s="93">
        <f t="shared" ref="K105:K109" ca="1" si="162">IF(E105&lt;&gt;"", SUM(E105:J105), "")</f>
        <v>0</v>
      </c>
      <c r="M105" s="410"/>
      <c r="N105" s="235" t="str">
        <f t="shared" si="154"/>
        <v>B</v>
      </c>
      <c r="O105" s="95">
        <f t="shared" ca="1" si="155"/>
        <v>0</v>
      </c>
      <c r="P105" s="94">
        <f t="shared" ca="1" si="156"/>
        <v>0</v>
      </c>
      <c r="Q105" s="95">
        <f t="shared" ca="1" si="157"/>
        <v>0</v>
      </c>
      <c r="R105" s="95" t="str">
        <f t="shared" ca="1" si="158"/>
        <v/>
      </c>
      <c r="S105" s="95" t="str">
        <f t="shared" ca="1" si="159"/>
        <v/>
      </c>
      <c r="T105" s="95" t="str">
        <f t="shared" ref="T105:T109" ca="1" si="163">IF(J105&lt;&gt;"", SUM(J105,J115,J125,J135), "")</f>
        <v/>
      </c>
      <c r="U105" s="93">
        <f t="shared" ref="U105:U109" ca="1" si="164">IF(O105&lt;&gt;"", SUM(O105:T105), "")</f>
        <v>0</v>
      </c>
      <c r="AO105">
        <f t="shared" si="160"/>
        <v>85</v>
      </c>
    </row>
    <row r="106" spans="3:41" ht="18" customHeight="1" x14ac:dyDescent="0.25">
      <c r="C106" s="160"/>
      <c r="D106" s="236" t="str">
        <f>IF(config!$C$16&lt;&gt;"", "C", "")</f>
        <v>C</v>
      </c>
      <c r="E106" s="91">
        <f t="shared" ca="1" si="149"/>
        <v>196</v>
      </c>
      <c r="F106" s="91">
        <f t="shared" ca="1" si="150"/>
        <v>0</v>
      </c>
      <c r="G106" s="90">
        <f t="shared" ca="1" si="151"/>
        <v>0</v>
      </c>
      <c r="H106" s="91" t="str">
        <f t="shared" ca="1" si="152"/>
        <v/>
      </c>
      <c r="I106" s="92" t="str">
        <f t="shared" ca="1" si="153"/>
        <v/>
      </c>
      <c r="J106" s="92" t="str">
        <f t="shared" ca="1" si="161"/>
        <v/>
      </c>
      <c r="K106" s="93">
        <f t="shared" ca="1" si="162"/>
        <v>196</v>
      </c>
      <c r="M106" s="410"/>
      <c r="N106" s="236" t="str">
        <f t="shared" si="154"/>
        <v>C</v>
      </c>
      <c r="O106" s="95">
        <f t="shared" ca="1" si="155"/>
        <v>712</v>
      </c>
      <c r="P106" s="95">
        <f t="shared" ca="1" si="156"/>
        <v>0</v>
      </c>
      <c r="Q106" s="94">
        <f t="shared" ca="1" si="157"/>
        <v>0</v>
      </c>
      <c r="R106" s="95" t="str">
        <f t="shared" ca="1" si="158"/>
        <v/>
      </c>
      <c r="S106" s="95" t="str">
        <f t="shared" ca="1" si="159"/>
        <v/>
      </c>
      <c r="T106" s="95" t="str">
        <f t="shared" ca="1" si="163"/>
        <v/>
      </c>
      <c r="U106" s="93">
        <f t="shared" ca="1" si="164"/>
        <v>712</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10"/>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10"/>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196</v>
      </c>
      <c r="F110" s="99">
        <f t="shared" ref="F110:J110" ca="1" si="165">IF(F104&lt;&gt;"", SUM(F104:F109), "")</f>
        <v>0</v>
      </c>
      <c r="G110" s="99">
        <f t="shared" ca="1" si="165"/>
        <v>81</v>
      </c>
      <c r="H110" s="99" t="str">
        <f t="shared" ca="1" si="165"/>
        <v/>
      </c>
      <c r="I110" s="99" t="str">
        <f t="shared" ca="1" si="165"/>
        <v/>
      </c>
      <c r="J110" s="99" t="str">
        <f t="shared" ca="1" si="165"/>
        <v/>
      </c>
      <c r="K110" s="100">
        <f ca="1">SUM(E104:J109)</f>
        <v>277</v>
      </c>
      <c r="M110" s="97"/>
      <c r="N110" s="89"/>
      <c r="O110" s="99">
        <f ca="1">IF(O104&lt;&gt;"", SUM(O104:O109), "")</f>
        <v>712</v>
      </c>
      <c r="P110" s="99">
        <f t="shared" ref="P110" ca="1" si="166">IF(P104&lt;&gt;"", SUM(P104:P109), "")</f>
        <v>0</v>
      </c>
      <c r="Q110" s="99">
        <f t="shared" ref="Q110" ca="1" si="167">IF(Q104&lt;&gt;"", SUM(Q104:Q109), "")</f>
        <v>431</v>
      </c>
      <c r="R110" s="99" t="str">
        <f t="shared" ref="R110" ca="1" si="168">IF(R104&lt;&gt;"", SUM(R104:R109), "")</f>
        <v/>
      </c>
      <c r="S110" s="99" t="str">
        <f t="shared" ref="S110" ca="1" si="169">IF(S104&lt;&gt;"", SUM(S104:S109), "")</f>
        <v/>
      </c>
      <c r="T110" s="99" t="str">
        <f t="shared" ref="T110" ca="1" si="170">IF(T104&lt;&gt;"", SUM(T104:T109), "")</f>
        <v/>
      </c>
      <c r="U110" s="100">
        <f ca="1">SUM(O104:T109)</f>
        <v>1143</v>
      </c>
    </row>
    <row r="111" spans="3:41" x14ac:dyDescent="0.25">
      <c r="E111" s="101"/>
      <c r="H111" s="101"/>
    </row>
    <row r="112" spans="3:41" ht="23.25" x14ac:dyDescent="0.25">
      <c r="D112" s="411">
        <f>D102+TIME(0,15,0)</f>
        <v>0.34375000000000017</v>
      </c>
      <c r="E112" s="411"/>
      <c r="F112" s="411"/>
      <c r="G112" s="411"/>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0</v>
      </c>
      <c r="G114" s="91">
        <f t="shared" ref="G114:G119" ca="1" si="174">IF(INDIRECT("'15MIN'!AA"&amp;$AO114)&lt;&gt;"", INDIRECT("'15MIN'!AJ"&amp;$AO114), "")</f>
        <v>87</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87</v>
      </c>
      <c r="AO114">
        <f t="shared" ref="AO114:AO119" si="177">AO104+1</f>
        <v>24</v>
      </c>
    </row>
    <row r="115" spans="3:41" ht="18" customHeight="1" x14ac:dyDescent="0.25">
      <c r="C115" s="160"/>
      <c r="D115" s="235" t="str">
        <f t="shared" ref="D115:D119" si="178">D105</f>
        <v>B</v>
      </c>
      <c r="E115" s="91">
        <f t="shared" ca="1" si="172"/>
        <v>0</v>
      </c>
      <c r="F115" s="90">
        <f t="shared" ca="1" si="173"/>
        <v>0</v>
      </c>
      <c r="G115" s="91">
        <f t="shared" ca="1" si="174"/>
        <v>0</v>
      </c>
      <c r="H115" s="91" t="str">
        <f t="shared" ca="1" si="175"/>
        <v/>
      </c>
      <c r="I115" s="92" t="str">
        <f t="shared" ca="1" si="176"/>
        <v/>
      </c>
      <c r="J115" s="92" t="str">
        <f t="shared" ref="J115:J119" ca="1" si="179">IF(INDIRECT("'15MIN'!BK"&amp;$AO115)&lt;&gt;"", INDIRECT("'15MIN'!BT"&amp;$AO115), "")</f>
        <v/>
      </c>
      <c r="K115" s="93">
        <f t="shared" ref="K115:K119" ca="1" si="180">IF(E115&lt;&gt;"", SUM(E115:J115), "")</f>
        <v>0</v>
      </c>
      <c r="AO115">
        <f t="shared" si="177"/>
        <v>86</v>
      </c>
    </row>
    <row r="116" spans="3:41" ht="18" customHeight="1" x14ac:dyDescent="0.25">
      <c r="C116" s="160"/>
      <c r="D116" s="236" t="str">
        <f t="shared" si="178"/>
        <v>C</v>
      </c>
      <c r="E116" s="91">
        <f t="shared" ca="1" si="172"/>
        <v>198</v>
      </c>
      <c r="F116" s="91">
        <f t="shared" ca="1" si="173"/>
        <v>0</v>
      </c>
      <c r="G116" s="90">
        <f t="shared" ca="1" si="174"/>
        <v>0</v>
      </c>
      <c r="H116" s="91" t="str">
        <f t="shared" ca="1" si="175"/>
        <v/>
      </c>
      <c r="I116" s="92" t="str">
        <f t="shared" ca="1" si="176"/>
        <v/>
      </c>
      <c r="J116" s="92" t="str">
        <f t="shared" ca="1" si="179"/>
        <v/>
      </c>
      <c r="K116" s="93">
        <f t="shared" ca="1" si="180"/>
        <v>198</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198</v>
      </c>
      <c r="F120" s="99">
        <f t="shared" ref="F120:J120" ca="1" si="181">IF(F114&lt;&gt;"", SUM(F114:F119), "")</f>
        <v>0</v>
      </c>
      <c r="G120" s="99">
        <f t="shared" ca="1" si="181"/>
        <v>87</v>
      </c>
      <c r="H120" s="99" t="str">
        <f t="shared" ca="1" si="181"/>
        <v/>
      </c>
      <c r="I120" s="99" t="str">
        <f t="shared" ca="1" si="181"/>
        <v/>
      </c>
      <c r="J120" s="99" t="str">
        <f t="shared" ca="1" si="181"/>
        <v/>
      </c>
      <c r="K120" s="100">
        <f ca="1">SUM(E114:J119)</f>
        <v>285</v>
      </c>
    </row>
    <row r="122" spans="3:41" ht="23.25" x14ac:dyDescent="0.25">
      <c r="D122" s="411">
        <f>D112+TIME(0,15,0)</f>
        <v>0.35416666666666685</v>
      </c>
      <c r="E122" s="411"/>
      <c r="F122" s="411"/>
      <c r="G122" s="411"/>
      <c r="N122" s="412" t="str">
        <f>TEXT(D122, "hh:mm")&amp;" to "&amp;TEXT(D122+TIME(1, 0, 0), "hh:mm")</f>
        <v>08:30 to 09:30</v>
      </c>
      <c r="O122" s="412"/>
      <c r="P122" s="412"/>
      <c r="Q122" s="412"/>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0</v>
      </c>
      <c r="G124" s="91">
        <f t="shared" ref="G124:G129" ca="1" si="191">IF(INDIRECT("'15MIN'!AA"&amp;$AO124)&lt;&gt;"", INDIRECT("'15MIN'!AJ"&amp;$AO124), "")</f>
        <v>140</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140</v>
      </c>
      <c r="N124" s="234" t="str">
        <f t="shared" ref="N124:N129" si="194">D124</f>
        <v>A</v>
      </c>
      <c r="O124" s="175">
        <f ca="1">IF(E124&lt;&gt;"", SUM(E124,E134,E144,E154), "")</f>
        <v>0</v>
      </c>
      <c r="P124" s="176">
        <f t="shared" ref="P124:P129" ca="1" si="195">IF(F124&lt;&gt;"", SUM(F124,F134,F144,F154), "")</f>
        <v>0</v>
      </c>
      <c r="Q124" s="176">
        <f t="shared" ref="Q124:Q129" ca="1" si="196">IF(G124&lt;&gt;"", SUM(G124,G134,G144,G154), "")</f>
        <v>466</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466</v>
      </c>
      <c r="AO124">
        <f t="shared" ref="AO124:AO129" si="199">AO114+1</f>
        <v>25</v>
      </c>
    </row>
    <row r="125" spans="3:41" ht="18" customHeight="1" x14ac:dyDescent="0.25">
      <c r="C125" s="160"/>
      <c r="D125" s="235" t="str">
        <f t="shared" ref="D125:D129" si="200">D115</f>
        <v>B</v>
      </c>
      <c r="E125" s="91">
        <f t="shared" ca="1" si="189"/>
        <v>0</v>
      </c>
      <c r="F125" s="90">
        <f t="shared" ca="1" si="190"/>
        <v>0</v>
      </c>
      <c r="G125" s="91">
        <f t="shared" ca="1" si="191"/>
        <v>0</v>
      </c>
      <c r="H125" s="91" t="str">
        <f t="shared" ca="1" si="192"/>
        <v/>
      </c>
      <c r="I125" s="92" t="str">
        <f t="shared" ca="1" si="193"/>
        <v/>
      </c>
      <c r="J125" s="92" t="str">
        <f t="shared" ref="J125:J129" ca="1" si="201">IF(INDIRECT("'15MIN'!BK"&amp;$AO125)&lt;&gt;"", INDIRECT("'15MIN'!BT"&amp;$AO125), "")</f>
        <v/>
      </c>
      <c r="K125" s="93">
        <f t="shared" ref="K125:K129" ca="1" si="202">IF(E125&lt;&gt;"", SUM(E125:J125), "")</f>
        <v>0</v>
      </c>
      <c r="N125" s="235" t="str">
        <f t="shared" si="194"/>
        <v>B</v>
      </c>
      <c r="O125" s="176">
        <f t="shared" ref="O125:O129" ca="1" si="203">IF(E125&lt;&gt;"", SUM(E125,E135,E145,E155), "")</f>
        <v>1</v>
      </c>
      <c r="P125" s="175">
        <f t="shared" ca="1" si="195"/>
        <v>0</v>
      </c>
      <c r="Q125" s="176">
        <f t="shared" ca="1" si="196"/>
        <v>0</v>
      </c>
      <c r="R125" s="176" t="str">
        <f t="shared" ca="1" si="197"/>
        <v/>
      </c>
      <c r="S125" s="176" t="str">
        <f t="shared" ca="1" si="198"/>
        <v/>
      </c>
      <c r="T125" s="176" t="str">
        <f t="shared" ref="T125:T129" ca="1" si="204">IF(J125&lt;&gt;"", SUM(J125,J135,J145,J155), "")</f>
        <v/>
      </c>
      <c r="U125" s="173">
        <f t="shared" ref="U125:U129" ca="1" si="205">IF(O125&lt;&gt;"", SUM(O125:T125), "")</f>
        <v>1</v>
      </c>
      <c r="AO125">
        <f t="shared" si="199"/>
        <v>87</v>
      </c>
    </row>
    <row r="126" spans="3:41" ht="18" customHeight="1" x14ac:dyDescent="0.25">
      <c r="C126" s="160"/>
      <c r="D126" s="236" t="str">
        <f t="shared" si="200"/>
        <v>C</v>
      </c>
      <c r="E126" s="91">
        <f t="shared" ca="1" si="189"/>
        <v>170</v>
      </c>
      <c r="F126" s="91">
        <f t="shared" ca="1" si="190"/>
        <v>0</v>
      </c>
      <c r="G126" s="90">
        <f t="shared" ca="1" si="191"/>
        <v>0</v>
      </c>
      <c r="H126" s="91" t="str">
        <f t="shared" ca="1" si="192"/>
        <v/>
      </c>
      <c r="I126" s="92" t="str">
        <f t="shared" ca="1" si="193"/>
        <v/>
      </c>
      <c r="J126" s="92" t="str">
        <f t="shared" ca="1" si="201"/>
        <v/>
      </c>
      <c r="K126" s="93">
        <f t="shared" ca="1" si="202"/>
        <v>170</v>
      </c>
      <c r="N126" s="236" t="str">
        <f t="shared" si="194"/>
        <v>C</v>
      </c>
      <c r="O126" s="176">
        <f t="shared" ca="1" si="203"/>
        <v>637</v>
      </c>
      <c r="P126" s="176">
        <f t="shared" ca="1" si="195"/>
        <v>0</v>
      </c>
      <c r="Q126" s="175">
        <f t="shared" ca="1" si="196"/>
        <v>0</v>
      </c>
      <c r="R126" s="176" t="str">
        <f t="shared" ca="1" si="197"/>
        <v/>
      </c>
      <c r="S126" s="176" t="str">
        <f t="shared" ca="1" si="198"/>
        <v/>
      </c>
      <c r="T126" s="176" t="str">
        <f t="shared" ca="1" si="204"/>
        <v/>
      </c>
      <c r="U126" s="173">
        <f t="shared" ca="1" si="205"/>
        <v>637</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170</v>
      </c>
      <c r="F130" s="99">
        <f t="shared" ref="F130:J130" ca="1" si="206">IF(F124&lt;&gt;"", SUM(F124:F129), "")</f>
        <v>0</v>
      </c>
      <c r="G130" s="99">
        <f t="shared" ca="1" si="206"/>
        <v>140</v>
      </c>
      <c r="H130" s="99" t="str">
        <f t="shared" ca="1" si="206"/>
        <v/>
      </c>
      <c r="I130" s="99" t="str">
        <f t="shared" ca="1" si="206"/>
        <v/>
      </c>
      <c r="J130" s="99" t="str">
        <f t="shared" ca="1" si="206"/>
        <v/>
      </c>
      <c r="K130" s="100">
        <f ca="1">SUM(E124:J129)</f>
        <v>310</v>
      </c>
      <c r="N130" s="89"/>
      <c r="O130" s="174">
        <f ca="1">IF(O124&lt;&gt;"", SUM(O124:O129), "")</f>
        <v>638</v>
      </c>
      <c r="P130" s="174">
        <f t="shared" ref="P130" ca="1" si="207">IF(P124&lt;&gt;"", SUM(P124:P129), "")</f>
        <v>0</v>
      </c>
      <c r="Q130" s="174">
        <f t="shared" ref="Q130" ca="1" si="208">IF(Q124&lt;&gt;"", SUM(Q124:Q129), "")</f>
        <v>466</v>
      </c>
      <c r="R130" s="174" t="str">
        <f t="shared" ref="R130" ca="1" si="209">IF(R124&lt;&gt;"", SUM(R124:R129), "")</f>
        <v/>
      </c>
      <c r="S130" s="174" t="str">
        <f t="shared" ref="S130" ca="1" si="210">IF(S124&lt;&gt;"", SUM(S124:S129), "")</f>
        <v/>
      </c>
      <c r="T130" s="174" t="str">
        <f t="shared" ref="T130" ca="1" si="211">IF(T124&lt;&gt;"", SUM(T124:T129), "")</f>
        <v/>
      </c>
      <c r="U130" s="172">
        <f ca="1">SUM(O124:T129)</f>
        <v>1104</v>
      </c>
    </row>
    <row r="132" spans="3:41" ht="23.25" x14ac:dyDescent="0.25">
      <c r="D132" s="411">
        <f>D122+TIME(0,15,0)</f>
        <v>0.36458333333333354</v>
      </c>
      <c r="E132" s="411"/>
      <c r="F132" s="411"/>
      <c r="G132" s="411"/>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0</v>
      </c>
      <c r="G134" s="91">
        <f t="shared" ref="G134:G139" ca="1" si="215">IF(INDIRECT("'15MIN'!AA"&amp;$AO134)&lt;&gt;"", INDIRECT("'15MIN'!AJ"&amp;$AO134), "")</f>
        <v>123</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123</v>
      </c>
      <c r="AO134">
        <f t="shared" ref="AO134:AO139" si="218">AO124+1</f>
        <v>26</v>
      </c>
    </row>
    <row r="135" spans="3:41" ht="18" customHeight="1" x14ac:dyDescent="0.25">
      <c r="C135" s="160"/>
      <c r="D135" s="235" t="str">
        <f t="shared" ref="D135:D139" si="219">D125</f>
        <v>B</v>
      </c>
      <c r="E135" s="91">
        <f t="shared" ca="1" si="213"/>
        <v>0</v>
      </c>
      <c r="F135" s="90">
        <f t="shared" ca="1" si="214"/>
        <v>0</v>
      </c>
      <c r="G135" s="91">
        <f t="shared" ca="1" si="215"/>
        <v>0</v>
      </c>
      <c r="H135" s="91" t="str">
        <f t="shared" ca="1" si="216"/>
        <v/>
      </c>
      <c r="I135" s="92" t="str">
        <f t="shared" ca="1" si="217"/>
        <v/>
      </c>
      <c r="J135" s="92" t="str">
        <f t="shared" ref="J135:J139" ca="1" si="220">IF(INDIRECT("'15MIN'!BK"&amp;$AO135)&lt;&gt;"", INDIRECT("'15MIN'!BT"&amp;$AO135), "")</f>
        <v/>
      </c>
      <c r="K135" s="93">
        <f t="shared" ref="K135:K139" ca="1" si="221">IF(E135&lt;&gt;"", SUM(E135:J135), "")</f>
        <v>0</v>
      </c>
      <c r="AO135">
        <f t="shared" si="218"/>
        <v>88</v>
      </c>
    </row>
    <row r="136" spans="3:41" ht="18" customHeight="1" x14ac:dyDescent="0.25">
      <c r="C136" s="160"/>
      <c r="D136" s="236" t="str">
        <f t="shared" si="219"/>
        <v>C</v>
      </c>
      <c r="E136" s="91">
        <f t="shared" ca="1" si="213"/>
        <v>148</v>
      </c>
      <c r="F136" s="91">
        <f t="shared" ca="1" si="214"/>
        <v>0</v>
      </c>
      <c r="G136" s="90">
        <f t="shared" ca="1" si="215"/>
        <v>0</v>
      </c>
      <c r="H136" s="91" t="str">
        <f t="shared" ca="1" si="216"/>
        <v/>
      </c>
      <c r="I136" s="92" t="str">
        <f t="shared" ca="1" si="217"/>
        <v/>
      </c>
      <c r="J136" s="92" t="str">
        <f t="shared" ca="1" si="220"/>
        <v/>
      </c>
      <c r="K136" s="93">
        <f t="shared" ca="1" si="221"/>
        <v>148</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148</v>
      </c>
      <c r="F140" s="99">
        <f t="shared" ref="F140:J140" ca="1" si="222">IF(F134&lt;&gt;"", SUM(F134:F139), "")</f>
        <v>0</v>
      </c>
      <c r="G140" s="99">
        <f t="shared" ca="1" si="222"/>
        <v>123</v>
      </c>
      <c r="H140" s="99" t="str">
        <f t="shared" ca="1" si="222"/>
        <v/>
      </c>
      <c r="I140" s="99" t="str">
        <f t="shared" ca="1" si="222"/>
        <v/>
      </c>
      <c r="J140" s="99" t="str">
        <f t="shared" ca="1" si="222"/>
        <v/>
      </c>
      <c r="K140" s="100">
        <f ca="1">SUM(E134:J139)</f>
        <v>271</v>
      </c>
    </row>
    <row r="141" spans="3:41" ht="45" customHeight="1" x14ac:dyDescent="0.25"/>
    <row r="142" spans="3:41" ht="23.25" x14ac:dyDescent="0.25">
      <c r="D142" s="403">
        <f>D132+TIME(0,15,0)</f>
        <v>0.37500000000000022</v>
      </c>
      <c r="E142" s="403"/>
      <c r="F142" s="403"/>
      <c r="G142" s="403"/>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0</v>
      </c>
      <c r="G144" s="91">
        <f t="shared" ref="G144:G149" ca="1" si="231">IF(INDIRECT("'15MIN'!AA"&amp;$AO144)&lt;&gt;"", INDIRECT("'15MIN'!AJ"&amp;$AO144), "")</f>
        <v>112</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112</v>
      </c>
      <c r="M144" s="410"/>
      <c r="N144" s="234" t="str">
        <f t="shared" ref="N144:N149" si="234">D144</f>
        <v>A</v>
      </c>
      <c r="O144" s="94">
        <f t="shared" ref="O144:O149" ca="1" si="235">IF(E144&lt;&gt;"", SUM(E144,E154,E164,E174), "")</f>
        <v>0</v>
      </c>
      <c r="P144" s="95">
        <f t="shared" ref="P144:P149" ca="1" si="236">IF(F144&lt;&gt;"", SUM(F144,F154,F164,F174), "")</f>
        <v>1</v>
      </c>
      <c r="Q144" s="95">
        <f t="shared" ref="Q144:Q149" ca="1" si="237">IF(G144&lt;&gt;"", SUM(G144,G154,G164,G174), "")</f>
        <v>415</v>
      </c>
      <c r="R144" s="95" t="str">
        <f t="shared" ref="R144:R149" ca="1" si="238">IF(H144&lt;&gt;"", SUM(H144,H154,H164,H174), "")</f>
        <v/>
      </c>
      <c r="S144" s="95" t="str">
        <f t="shared" ref="S144:S149" ca="1" si="239">IF(I144&lt;&gt;"", SUM(I144,I154,I164,I174), "")</f>
        <v/>
      </c>
      <c r="T144" s="95" t="str">
        <f ca="1">IF(J144&lt;&gt;"", SUM(J144,J154,J164,J174), "")</f>
        <v/>
      </c>
      <c r="U144" s="93">
        <f ca="1">IF(O144&lt;&gt;"", SUM(O144:T144), "")</f>
        <v>416</v>
      </c>
      <c r="AO144">
        <f t="shared" ref="AO144:AO149" si="240">AO134+1</f>
        <v>27</v>
      </c>
    </row>
    <row r="145" spans="3:41" ht="18" customHeight="1" x14ac:dyDescent="0.25">
      <c r="C145" s="160"/>
      <c r="D145" s="235" t="str">
        <f>IF(config!$C$15&lt;&gt;"", "B", "")</f>
        <v>B</v>
      </c>
      <c r="E145" s="91">
        <f t="shared" ca="1" si="229"/>
        <v>1</v>
      </c>
      <c r="F145" s="90">
        <f t="shared" ca="1" si="230"/>
        <v>0</v>
      </c>
      <c r="G145" s="91">
        <f t="shared" ca="1" si="231"/>
        <v>0</v>
      </c>
      <c r="H145" s="91" t="str">
        <f t="shared" ca="1" si="232"/>
        <v/>
      </c>
      <c r="I145" s="92" t="str">
        <f t="shared" ca="1" si="233"/>
        <v/>
      </c>
      <c r="J145" s="92" t="str">
        <f t="shared" ref="J145:J149" ca="1" si="241">IF(INDIRECT("'15MIN'!BK"&amp;$AO145)&lt;&gt;"", INDIRECT("'15MIN'!BT"&amp;$AO145), "")</f>
        <v/>
      </c>
      <c r="K145" s="93">
        <f t="shared" ref="K145:K149" ca="1" si="242">IF(E145&lt;&gt;"", SUM(E145:J145), "")</f>
        <v>1</v>
      </c>
      <c r="M145" s="410"/>
      <c r="N145" s="235" t="str">
        <f t="shared" si="234"/>
        <v>B</v>
      </c>
      <c r="O145" s="95">
        <f t="shared" ca="1" si="235"/>
        <v>1</v>
      </c>
      <c r="P145" s="94">
        <f t="shared" ca="1" si="236"/>
        <v>0</v>
      </c>
      <c r="Q145" s="95">
        <f t="shared" ca="1" si="237"/>
        <v>0</v>
      </c>
      <c r="R145" s="95" t="str">
        <f t="shared" ca="1" si="238"/>
        <v/>
      </c>
      <c r="S145" s="95" t="str">
        <f t="shared" ca="1" si="239"/>
        <v/>
      </c>
      <c r="T145" s="95" t="str">
        <f t="shared" ref="T145:T149" ca="1" si="243">IF(J145&lt;&gt;"", SUM(J145,J155,J165,J175), "")</f>
        <v/>
      </c>
      <c r="U145" s="93">
        <f t="shared" ref="U145:U149" ca="1" si="244">IF(O145&lt;&gt;"", SUM(O145:T145), "")</f>
        <v>1</v>
      </c>
      <c r="AO145">
        <f t="shared" si="240"/>
        <v>89</v>
      </c>
    </row>
    <row r="146" spans="3:41" ht="18" customHeight="1" x14ac:dyDescent="0.25">
      <c r="C146" s="160"/>
      <c r="D146" s="236" t="str">
        <f>IF(config!$C$16&lt;&gt;"", "C", "")</f>
        <v>C</v>
      </c>
      <c r="E146" s="91">
        <f t="shared" ca="1" si="229"/>
        <v>176</v>
      </c>
      <c r="F146" s="91">
        <f t="shared" ca="1" si="230"/>
        <v>0</v>
      </c>
      <c r="G146" s="90">
        <f t="shared" ca="1" si="231"/>
        <v>0</v>
      </c>
      <c r="H146" s="91" t="str">
        <f t="shared" ca="1" si="232"/>
        <v/>
      </c>
      <c r="I146" s="92" t="str">
        <f t="shared" ca="1" si="233"/>
        <v/>
      </c>
      <c r="J146" s="92" t="str">
        <f t="shared" ca="1" si="241"/>
        <v/>
      </c>
      <c r="K146" s="93">
        <f t="shared" ca="1" si="242"/>
        <v>176</v>
      </c>
      <c r="M146" s="410"/>
      <c r="N146" s="236" t="str">
        <f t="shared" si="234"/>
        <v>C</v>
      </c>
      <c r="O146" s="95">
        <f t="shared" ca="1" si="235"/>
        <v>575</v>
      </c>
      <c r="P146" s="95">
        <f t="shared" ca="1" si="236"/>
        <v>0</v>
      </c>
      <c r="Q146" s="94">
        <f t="shared" ca="1" si="237"/>
        <v>0</v>
      </c>
      <c r="R146" s="95" t="str">
        <f t="shared" ca="1" si="238"/>
        <v/>
      </c>
      <c r="S146" s="95" t="str">
        <f t="shared" ca="1" si="239"/>
        <v/>
      </c>
      <c r="T146" s="95" t="str">
        <f t="shared" ca="1" si="243"/>
        <v/>
      </c>
      <c r="U146" s="93">
        <f t="shared" ca="1" si="244"/>
        <v>575</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10"/>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10"/>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177</v>
      </c>
      <c r="F150" s="99">
        <f t="shared" ref="F150:J150" ca="1" si="245">IF(F144&lt;&gt;"", SUM(F144:F149), "")</f>
        <v>0</v>
      </c>
      <c r="G150" s="99">
        <f t="shared" ca="1" si="245"/>
        <v>112</v>
      </c>
      <c r="H150" s="99" t="str">
        <f t="shared" ca="1" si="245"/>
        <v/>
      </c>
      <c r="I150" s="99" t="str">
        <f t="shared" ca="1" si="245"/>
        <v/>
      </c>
      <c r="J150" s="99" t="str">
        <f t="shared" ca="1" si="245"/>
        <v/>
      </c>
      <c r="K150" s="100">
        <f ca="1">SUM(E144:J149)</f>
        <v>289</v>
      </c>
      <c r="M150" s="97"/>
      <c r="N150" s="89"/>
      <c r="O150" s="99">
        <f ca="1">IF(O144&lt;&gt;"", SUM(O144:O149), "")</f>
        <v>576</v>
      </c>
      <c r="P150" s="99">
        <f t="shared" ref="P150" ca="1" si="246">IF(P144&lt;&gt;"", SUM(P144:P149), "")</f>
        <v>1</v>
      </c>
      <c r="Q150" s="99">
        <f t="shared" ref="Q150" ca="1" si="247">IF(Q144&lt;&gt;"", SUM(Q144:Q149), "")</f>
        <v>415</v>
      </c>
      <c r="R150" s="99" t="str">
        <f t="shared" ref="R150" ca="1" si="248">IF(R144&lt;&gt;"", SUM(R144:R149), "")</f>
        <v/>
      </c>
      <c r="S150" s="99" t="str">
        <f t="shared" ref="S150" ca="1" si="249">IF(S144&lt;&gt;"", SUM(S144:S149), "")</f>
        <v/>
      </c>
      <c r="T150" s="99" t="str">
        <f t="shared" ref="T150" ca="1" si="250">IF(T144&lt;&gt;"", SUM(T144:T149), "")</f>
        <v/>
      </c>
      <c r="U150" s="100">
        <f ca="1">SUM(O144:T149)</f>
        <v>992</v>
      </c>
    </row>
    <row r="151" spans="3:41" x14ac:dyDescent="0.25">
      <c r="E151" s="101"/>
      <c r="H151" s="101"/>
    </row>
    <row r="152" spans="3:41" ht="23.25" x14ac:dyDescent="0.25">
      <c r="D152" s="411">
        <f>D142+TIME(0,15,0)</f>
        <v>0.38541666666666691</v>
      </c>
      <c r="E152" s="411"/>
      <c r="F152" s="411"/>
      <c r="G152" s="411"/>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0</v>
      </c>
      <c r="G154" s="91">
        <f t="shared" ref="G154:G159" ca="1" si="254">IF(INDIRECT("'15MIN'!AA"&amp;$AO154)&lt;&gt;"", INDIRECT("'15MIN'!AJ"&amp;$AO154), "")</f>
        <v>91</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91</v>
      </c>
      <c r="AO154">
        <f t="shared" ref="AO154:AO159" si="257">AO144+1</f>
        <v>28</v>
      </c>
    </row>
    <row r="155" spans="3:41" ht="18" customHeight="1" x14ac:dyDescent="0.25">
      <c r="C155" s="160"/>
      <c r="D155" s="235" t="str">
        <f t="shared" ref="D155:D159" si="258">D145</f>
        <v>B</v>
      </c>
      <c r="E155" s="91">
        <f t="shared" ca="1" si="252"/>
        <v>0</v>
      </c>
      <c r="F155" s="90">
        <f t="shared" ca="1" si="253"/>
        <v>0</v>
      </c>
      <c r="G155" s="91">
        <f t="shared" ca="1" si="254"/>
        <v>0</v>
      </c>
      <c r="H155" s="91" t="str">
        <f t="shared" ca="1" si="255"/>
        <v/>
      </c>
      <c r="I155" s="92" t="str">
        <f t="shared" ca="1" si="256"/>
        <v/>
      </c>
      <c r="J155" s="92" t="str">
        <f t="shared" ref="J155:J159" ca="1" si="259">IF(INDIRECT("'15MIN'!BK"&amp;$AO155)&lt;&gt;"", INDIRECT("'15MIN'!BT"&amp;$AO155), "")</f>
        <v/>
      </c>
      <c r="K155" s="93">
        <f t="shared" ref="K155:K159" ca="1" si="260">IF(E155&lt;&gt;"", SUM(E155:J155), "")</f>
        <v>0</v>
      </c>
      <c r="AO155">
        <f t="shared" si="257"/>
        <v>90</v>
      </c>
    </row>
    <row r="156" spans="3:41" ht="18" customHeight="1" x14ac:dyDescent="0.25">
      <c r="C156" s="160"/>
      <c r="D156" s="236" t="str">
        <f t="shared" si="258"/>
        <v>C</v>
      </c>
      <c r="E156" s="91">
        <f t="shared" ca="1" si="252"/>
        <v>143</v>
      </c>
      <c r="F156" s="91">
        <f t="shared" ca="1" si="253"/>
        <v>0</v>
      </c>
      <c r="G156" s="90">
        <f t="shared" ca="1" si="254"/>
        <v>0</v>
      </c>
      <c r="H156" s="91" t="str">
        <f t="shared" ca="1" si="255"/>
        <v/>
      </c>
      <c r="I156" s="92" t="str">
        <f t="shared" ca="1" si="256"/>
        <v/>
      </c>
      <c r="J156" s="92" t="str">
        <f t="shared" ca="1" si="259"/>
        <v/>
      </c>
      <c r="K156" s="93">
        <f t="shared" ca="1" si="260"/>
        <v>143</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143</v>
      </c>
      <c r="F160" s="99">
        <f t="shared" ref="F160:J160" ca="1" si="261">IF(F154&lt;&gt;"", SUM(F154:F159), "")</f>
        <v>0</v>
      </c>
      <c r="G160" s="99">
        <f t="shared" ca="1" si="261"/>
        <v>91</v>
      </c>
      <c r="H160" s="99" t="str">
        <f t="shared" ca="1" si="261"/>
        <v/>
      </c>
      <c r="I160" s="99" t="str">
        <f t="shared" ca="1" si="261"/>
        <v/>
      </c>
      <c r="J160" s="99" t="str">
        <f t="shared" ca="1" si="261"/>
        <v/>
      </c>
      <c r="K160" s="100">
        <f ca="1">SUM(E154:J159)</f>
        <v>234</v>
      </c>
    </row>
    <row r="162" spans="3:41" ht="23.25" x14ac:dyDescent="0.25">
      <c r="D162" s="411">
        <f>D152+TIME(0,15,0)</f>
        <v>0.39583333333333359</v>
      </c>
      <c r="E162" s="411"/>
      <c r="F162" s="411"/>
      <c r="G162" s="411"/>
      <c r="N162" s="412" t="str">
        <f>TEXT(D162, "hh:mm")&amp;" to "&amp;TEXT(D162+TIME(1, 0, 0), "hh:mm")</f>
        <v>09:30 to 10:30</v>
      </c>
      <c r="O162" s="412"/>
      <c r="P162" s="412"/>
      <c r="Q162" s="412"/>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1</v>
      </c>
      <c r="G164" s="91">
        <f t="shared" ref="G164:G169" ca="1" si="271">IF(INDIRECT("'15MIN'!AA"&amp;$AO164)&lt;&gt;"", INDIRECT("'15MIN'!AJ"&amp;$AO164), "")</f>
        <v>109</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110</v>
      </c>
      <c r="N164" s="234" t="str">
        <f t="shared" ref="N164:N169" si="274">D164</f>
        <v>A</v>
      </c>
      <c r="O164" s="175">
        <f ca="1">IF(E164&lt;&gt;"", SUM(E164,E174,E184,E194), "")</f>
        <v>0</v>
      </c>
      <c r="P164" s="176">
        <f t="shared" ref="P164:P169" ca="1" si="275">IF(F164&lt;&gt;"", SUM(F164,F174,F184,F194), "")</f>
        <v>1</v>
      </c>
      <c r="Q164" s="176">
        <f t="shared" ref="Q164:Q169" ca="1" si="276">IF(G164&lt;&gt;"", SUM(G164,G174,G184,G194), "")</f>
        <v>378</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379</v>
      </c>
      <c r="AO164">
        <f t="shared" ref="AO164:AO169" si="279">AO154+1</f>
        <v>29</v>
      </c>
    </row>
    <row r="165" spans="3:41" ht="18" customHeight="1" x14ac:dyDescent="0.25">
      <c r="C165" s="160"/>
      <c r="D165" s="235" t="str">
        <f t="shared" ref="D165:D169" si="280">D155</f>
        <v>B</v>
      </c>
      <c r="E165" s="91">
        <f t="shared" ca="1" si="269"/>
        <v>0</v>
      </c>
      <c r="F165" s="90">
        <f t="shared" ca="1" si="270"/>
        <v>0</v>
      </c>
      <c r="G165" s="91">
        <f t="shared" ca="1" si="271"/>
        <v>0</v>
      </c>
      <c r="H165" s="91" t="str">
        <f t="shared" ca="1" si="272"/>
        <v/>
      </c>
      <c r="I165" s="92" t="str">
        <f t="shared" ca="1" si="273"/>
        <v/>
      </c>
      <c r="J165" s="92" t="str">
        <f t="shared" ref="J165:J169" ca="1" si="281">IF(INDIRECT("'15MIN'!BK"&amp;$AO165)&lt;&gt;"", INDIRECT("'15MIN'!BT"&amp;$AO165), "")</f>
        <v/>
      </c>
      <c r="K165" s="93">
        <f t="shared" ref="K165:K169" ca="1" si="282">IF(E165&lt;&gt;"", SUM(E165:J165), "")</f>
        <v>0</v>
      </c>
      <c r="N165" s="235" t="str">
        <f t="shared" si="274"/>
        <v>B</v>
      </c>
      <c r="O165" s="176">
        <f t="shared" ref="O165:O169" ca="1" si="283">IF(E165&lt;&gt;"", SUM(E165,E175,E185,E195), "")</f>
        <v>1</v>
      </c>
      <c r="P165" s="175">
        <f t="shared" ca="1" si="275"/>
        <v>0</v>
      </c>
      <c r="Q165" s="176">
        <f t="shared" ca="1" si="276"/>
        <v>0</v>
      </c>
      <c r="R165" s="176" t="str">
        <f t="shared" ca="1" si="277"/>
        <v/>
      </c>
      <c r="S165" s="176" t="str">
        <f t="shared" ca="1" si="278"/>
        <v/>
      </c>
      <c r="T165" s="176" t="str">
        <f t="shared" ref="T165:T169" ca="1" si="284">IF(J165&lt;&gt;"", SUM(J165,J175,J185,J195), "")</f>
        <v/>
      </c>
      <c r="U165" s="173">
        <f t="shared" ref="U165:U169" ca="1" si="285">IF(O165&lt;&gt;"", SUM(O165:T165), "")</f>
        <v>1</v>
      </c>
      <c r="AO165">
        <f t="shared" si="279"/>
        <v>91</v>
      </c>
    </row>
    <row r="166" spans="3:41" ht="18" customHeight="1" x14ac:dyDescent="0.25">
      <c r="C166" s="160"/>
      <c r="D166" s="236" t="str">
        <f t="shared" si="280"/>
        <v>C</v>
      </c>
      <c r="E166" s="91">
        <f t="shared" ca="1" si="269"/>
        <v>142</v>
      </c>
      <c r="F166" s="91">
        <f t="shared" ca="1" si="270"/>
        <v>0</v>
      </c>
      <c r="G166" s="90">
        <f t="shared" ca="1" si="271"/>
        <v>0</v>
      </c>
      <c r="H166" s="91" t="str">
        <f t="shared" ca="1" si="272"/>
        <v/>
      </c>
      <c r="I166" s="92" t="str">
        <f t="shared" ca="1" si="273"/>
        <v/>
      </c>
      <c r="J166" s="92" t="str">
        <f t="shared" ca="1" si="281"/>
        <v/>
      </c>
      <c r="K166" s="93">
        <f t="shared" ca="1" si="282"/>
        <v>142</v>
      </c>
      <c r="N166" s="236" t="str">
        <f t="shared" si="274"/>
        <v>C</v>
      </c>
      <c r="O166" s="176">
        <f t="shared" ca="1" si="283"/>
        <v>535</v>
      </c>
      <c r="P166" s="176">
        <f t="shared" ca="1" si="275"/>
        <v>0</v>
      </c>
      <c r="Q166" s="175">
        <f t="shared" ca="1" si="276"/>
        <v>0</v>
      </c>
      <c r="R166" s="176" t="str">
        <f t="shared" ca="1" si="277"/>
        <v/>
      </c>
      <c r="S166" s="176" t="str">
        <f t="shared" ca="1" si="278"/>
        <v/>
      </c>
      <c r="T166" s="176" t="str">
        <f t="shared" ca="1" si="284"/>
        <v/>
      </c>
      <c r="U166" s="173">
        <f t="shared" ca="1" si="285"/>
        <v>535</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142</v>
      </c>
      <c r="F170" s="99">
        <f t="shared" ref="F170:J170" ca="1" si="286">IF(F164&lt;&gt;"", SUM(F164:F169), "")</f>
        <v>1</v>
      </c>
      <c r="G170" s="99">
        <f t="shared" ca="1" si="286"/>
        <v>109</v>
      </c>
      <c r="H170" s="99" t="str">
        <f t="shared" ca="1" si="286"/>
        <v/>
      </c>
      <c r="I170" s="99" t="str">
        <f t="shared" ca="1" si="286"/>
        <v/>
      </c>
      <c r="J170" s="99" t="str">
        <f t="shared" ca="1" si="286"/>
        <v/>
      </c>
      <c r="K170" s="100">
        <f ca="1">SUM(E164:J169)</f>
        <v>252</v>
      </c>
      <c r="N170" s="89"/>
      <c r="O170" s="174">
        <f ca="1">IF(O164&lt;&gt;"", SUM(O164:O169), "")</f>
        <v>536</v>
      </c>
      <c r="P170" s="174">
        <f t="shared" ref="P170" ca="1" si="287">IF(P164&lt;&gt;"", SUM(P164:P169), "")</f>
        <v>1</v>
      </c>
      <c r="Q170" s="174">
        <f t="shared" ref="Q170" ca="1" si="288">IF(Q164&lt;&gt;"", SUM(Q164:Q169), "")</f>
        <v>378</v>
      </c>
      <c r="R170" s="174" t="str">
        <f t="shared" ref="R170" ca="1" si="289">IF(R164&lt;&gt;"", SUM(R164:R169), "")</f>
        <v/>
      </c>
      <c r="S170" s="174" t="str">
        <f t="shared" ref="S170" ca="1" si="290">IF(S164&lt;&gt;"", SUM(S164:S169), "")</f>
        <v/>
      </c>
      <c r="T170" s="174" t="str">
        <f t="shared" ref="T170" ca="1" si="291">IF(T164&lt;&gt;"", SUM(T164:T169), "")</f>
        <v/>
      </c>
      <c r="U170" s="172">
        <f ca="1">SUM(O164:T169)</f>
        <v>915</v>
      </c>
    </row>
    <row r="172" spans="3:41" ht="23.25" x14ac:dyDescent="0.25">
      <c r="D172" s="411">
        <f>D162+TIME(0,15,0)</f>
        <v>0.40625000000000028</v>
      </c>
      <c r="E172" s="411"/>
      <c r="F172" s="411"/>
      <c r="G172" s="411"/>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0</v>
      </c>
      <c r="G174" s="91">
        <f t="shared" ref="G174:G179" ca="1" si="295">IF(INDIRECT("'15MIN'!AA"&amp;$AO174)&lt;&gt;"", INDIRECT("'15MIN'!AJ"&amp;$AO174), "")</f>
        <v>103</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103</v>
      </c>
      <c r="AO174">
        <f t="shared" ref="AO174:AO179" si="298">AO164+1</f>
        <v>30</v>
      </c>
    </row>
    <row r="175" spans="3:41" ht="18" customHeight="1" x14ac:dyDescent="0.25">
      <c r="C175" s="160"/>
      <c r="D175" s="235" t="str">
        <f t="shared" ref="D175:D179" si="299">D165</f>
        <v>B</v>
      </c>
      <c r="E175" s="91">
        <f t="shared" ca="1" si="293"/>
        <v>0</v>
      </c>
      <c r="F175" s="90">
        <f t="shared" ca="1" si="294"/>
        <v>0</v>
      </c>
      <c r="G175" s="91">
        <f t="shared" ca="1" si="295"/>
        <v>0</v>
      </c>
      <c r="H175" s="91" t="str">
        <f t="shared" ca="1" si="296"/>
        <v/>
      </c>
      <c r="I175" s="92" t="str">
        <f t="shared" ca="1" si="297"/>
        <v/>
      </c>
      <c r="J175" s="92" t="str">
        <f t="shared" ref="J175:J179" ca="1" si="300">IF(INDIRECT("'15MIN'!BK"&amp;$AO175)&lt;&gt;"", INDIRECT("'15MIN'!BT"&amp;$AO175), "")</f>
        <v/>
      </c>
      <c r="K175" s="93">
        <f t="shared" ref="K175:K179" ca="1" si="301">IF(E175&lt;&gt;"", SUM(E175:J175), "")</f>
        <v>0</v>
      </c>
      <c r="AO175">
        <f t="shared" si="298"/>
        <v>92</v>
      </c>
    </row>
    <row r="176" spans="3:41" ht="18" customHeight="1" x14ac:dyDescent="0.25">
      <c r="C176" s="160"/>
      <c r="D176" s="236" t="str">
        <f t="shared" si="299"/>
        <v>C</v>
      </c>
      <c r="E176" s="91">
        <f t="shared" ca="1" si="293"/>
        <v>114</v>
      </c>
      <c r="F176" s="91">
        <f t="shared" ca="1" si="294"/>
        <v>0</v>
      </c>
      <c r="G176" s="90">
        <f t="shared" ca="1" si="295"/>
        <v>0</v>
      </c>
      <c r="H176" s="91" t="str">
        <f t="shared" ca="1" si="296"/>
        <v/>
      </c>
      <c r="I176" s="92" t="str">
        <f t="shared" ca="1" si="297"/>
        <v/>
      </c>
      <c r="J176" s="92" t="str">
        <f t="shared" ca="1" si="300"/>
        <v/>
      </c>
      <c r="K176" s="93">
        <f t="shared" ca="1" si="301"/>
        <v>114</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114</v>
      </c>
      <c r="F180" s="99">
        <f t="shared" ref="F180:J180" ca="1" si="302">IF(F174&lt;&gt;"", SUM(F174:F179), "")</f>
        <v>0</v>
      </c>
      <c r="G180" s="99">
        <f t="shared" ca="1" si="302"/>
        <v>103</v>
      </c>
      <c r="H180" s="99" t="str">
        <f t="shared" ca="1" si="302"/>
        <v/>
      </c>
      <c r="I180" s="99" t="str">
        <f t="shared" ca="1" si="302"/>
        <v/>
      </c>
      <c r="J180" s="99" t="str">
        <f t="shared" ca="1" si="302"/>
        <v/>
      </c>
      <c r="K180" s="100">
        <f ca="1">SUM(E174:J179)</f>
        <v>217</v>
      </c>
    </row>
    <row r="181" spans="3:41" ht="45" customHeight="1" x14ac:dyDescent="0.25"/>
    <row r="182" spans="3:41" ht="23.25" x14ac:dyDescent="0.25">
      <c r="D182" s="403">
        <f>D172+TIME(0,15,0)</f>
        <v>0.41666666666666696</v>
      </c>
      <c r="E182" s="403"/>
      <c r="F182" s="403"/>
      <c r="G182" s="403"/>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0</v>
      </c>
      <c r="G184" s="91">
        <f t="shared" ref="G184:G189" ca="1" si="311">IF(INDIRECT("'15MIN'!AA"&amp;$AO184)&lt;&gt;"", INDIRECT("'15MIN'!AJ"&amp;$AO184), "")</f>
        <v>81</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81</v>
      </c>
      <c r="M184" s="410"/>
      <c r="N184" s="234" t="str">
        <f t="shared" ref="N184:N189" si="314">D184</f>
        <v>A</v>
      </c>
      <c r="O184" s="94">
        <f t="shared" ref="O184:O189" ca="1" si="315">IF(E184&lt;&gt;"", SUM(E184,E194,E204,E214), "")</f>
        <v>0</v>
      </c>
      <c r="P184" s="95">
        <f t="shared" ref="P184:P189" ca="1" si="316">IF(F184&lt;&gt;"", SUM(F184,F194,F204,F214), "")</f>
        <v>1</v>
      </c>
      <c r="Q184" s="95">
        <f t="shared" ref="Q184:Q189" ca="1" si="317">IF(G184&lt;&gt;"", SUM(G184,G194,G204,G214), "")</f>
        <v>385</v>
      </c>
      <c r="R184" s="95" t="str">
        <f t="shared" ref="R184:R189" ca="1" si="318">IF(H184&lt;&gt;"", SUM(H184,H194,H204,H214), "")</f>
        <v/>
      </c>
      <c r="S184" s="95" t="str">
        <f t="shared" ref="S184:S189" ca="1" si="319">IF(I184&lt;&gt;"", SUM(I184,I194,I204,I214), "")</f>
        <v/>
      </c>
      <c r="T184" s="95" t="str">
        <f ca="1">IF(J184&lt;&gt;"", SUM(J184,J194,J204,J214), "")</f>
        <v/>
      </c>
      <c r="U184" s="93">
        <f ca="1">IF(O184&lt;&gt;"", SUM(O184:T184), "")</f>
        <v>386</v>
      </c>
      <c r="AO184">
        <f t="shared" ref="AO184:AO189" si="320">AO174+1</f>
        <v>31</v>
      </c>
    </row>
    <row r="185" spans="3:41" ht="18" customHeight="1" x14ac:dyDescent="0.25">
      <c r="C185" s="160"/>
      <c r="D185" s="235" t="str">
        <f>IF(config!$C$15&lt;&gt;"", "B", "")</f>
        <v>B</v>
      </c>
      <c r="E185" s="91">
        <f t="shared" ca="1" si="309"/>
        <v>0</v>
      </c>
      <c r="F185" s="90">
        <f t="shared" ca="1" si="310"/>
        <v>0</v>
      </c>
      <c r="G185" s="91">
        <f t="shared" ca="1" si="311"/>
        <v>0</v>
      </c>
      <c r="H185" s="91" t="str">
        <f t="shared" ca="1" si="312"/>
        <v/>
      </c>
      <c r="I185" s="92" t="str">
        <f t="shared" ca="1" si="313"/>
        <v/>
      </c>
      <c r="J185" s="92" t="str">
        <f t="shared" ref="J185:J189" ca="1" si="321">IF(INDIRECT("'15MIN'!BK"&amp;$AO185)&lt;&gt;"", INDIRECT("'15MIN'!BT"&amp;$AO185), "")</f>
        <v/>
      </c>
      <c r="K185" s="93">
        <f t="shared" ref="K185:K189" ca="1" si="322">IF(E185&lt;&gt;"", SUM(E185:J185), "")</f>
        <v>0</v>
      </c>
      <c r="M185" s="410"/>
      <c r="N185" s="235" t="str">
        <f t="shared" si="314"/>
        <v>B</v>
      </c>
      <c r="O185" s="95">
        <f t="shared" ca="1" si="315"/>
        <v>1</v>
      </c>
      <c r="P185" s="94">
        <f t="shared" ca="1" si="316"/>
        <v>0</v>
      </c>
      <c r="Q185" s="95">
        <f t="shared" ca="1" si="317"/>
        <v>0</v>
      </c>
      <c r="R185" s="95" t="str">
        <f t="shared" ca="1" si="318"/>
        <v/>
      </c>
      <c r="S185" s="95" t="str">
        <f t="shared" ca="1" si="319"/>
        <v/>
      </c>
      <c r="T185" s="95" t="str">
        <f t="shared" ref="T185:T189" ca="1" si="323">IF(J185&lt;&gt;"", SUM(J185,J195,J205,J215), "")</f>
        <v/>
      </c>
      <c r="U185" s="93">
        <f t="shared" ref="U185:U189" ca="1" si="324">IF(O185&lt;&gt;"", SUM(O185:T185), "")</f>
        <v>1</v>
      </c>
      <c r="AO185">
        <f t="shared" si="320"/>
        <v>93</v>
      </c>
    </row>
    <row r="186" spans="3:41" ht="18" customHeight="1" x14ac:dyDescent="0.25">
      <c r="C186" s="160"/>
      <c r="D186" s="236" t="str">
        <f>IF(config!$C$16&lt;&gt;"", "C", "")</f>
        <v>C</v>
      </c>
      <c r="E186" s="91">
        <f t="shared" ca="1" si="309"/>
        <v>146</v>
      </c>
      <c r="F186" s="91">
        <f t="shared" ca="1" si="310"/>
        <v>0</v>
      </c>
      <c r="G186" s="90">
        <f t="shared" ca="1" si="311"/>
        <v>0</v>
      </c>
      <c r="H186" s="91" t="str">
        <f t="shared" ca="1" si="312"/>
        <v/>
      </c>
      <c r="I186" s="92" t="str">
        <f t="shared" ca="1" si="313"/>
        <v/>
      </c>
      <c r="J186" s="92" t="str">
        <f t="shared" ca="1" si="321"/>
        <v/>
      </c>
      <c r="K186" s="93">
        <f t="shared" ca="1" si="322"/>
        <v>146</v>
      </c>
      <c r="M186" s="410"/>
      <c r="N186" s="236" t="str">
        <f t="shared" si="314"/>
        <v>C</v>
      </c>
      <c r="O186" s="95">
        <f t="shared" ca="1" si="315"/>
        <v>541</v>
      </c>
      <c r="P186" s="95">
        <f t="shared" ca="1" si="316"/>
        <v>0</v>
      </c>
      <c r="Q186" s="94">
        <f t="shared" ca="1" si="317"/>
        <v>0</v>
      </c>
      <c r="R186" s="95" t="str">
        <f t="shared" ca="1" si="318"/>
        <v/>
      </c>
      <c r="S186" s="95" t="str">
        <f t="shared" ca="1" si="319"/>
        <v/>
      </c>
      <c r="T186" s="95" t="str">
        <f t="shared" ca="1" si="323"/>
        <v/>
      </c>
      <c r="U186" s="93">
        <f t="shared" ca="1" si="324"/>
        <v>541</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10"/>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10"/>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146</v>
      </c>
      <c r="F190" s="99">
        <f t="shared" ref="F190:J190" ca="1" si="325">IF(F184&lt;&gt;"", SUM(F184:F189), "")</f>
        <v>0</v>
      </c>
      <c r="G190" s="99">
        <f t="shared" ca="1" si="325"/>
        <v>81</v>
      </c>
      <c r="H190" s="99" t="str">
        <f t="shared" ca="1" si="325"/>
        <v/>
      </c>
      <c r="I190" s="99" t="str">
        <f t="shared" ca="1" si="325"/>
        <v/>
      </c>
      <c r="J190" s="99" t="str">
        <f t="shared" ca="1" si="325"/>
        <v/>
      </c>
      <c r="K190" s="100">
        <f ca="1">SUM(E184:J189)</f>
        <v>227</v>
      </c>
      <c r="M190" s="97"/>
      <c r="N190" s="89"/>
      <c r="O190" s="99">
        <f ca="1">IF(O184&lt;&gt;"", SUM(O184:O189), "")</f>
        <v>542</v>
      </c>
      <c r="P190" s="99">
        <f t="shared" ref="P190" ca="1" si="326">IF(P184&lt;&gt;"", SUM(P184:P189), "")</f>
        <v>1</v>
      </c>
      <c r="Q190" s="99">
        <f t="shared" ref="Q190" ca="1" si="327">IF(Q184&lt;&gt;"", SUM(Q184:Q189), "")</f>
        <v>385</v>
      </c>
      <c r="R190" s="99" t="str">
        <f t="shared" ref="R190" ca="1" si="328">IF(R184&lt;&gt;"", SUM(R184:R189), "")</f>
        <v/>
      </c>
      <c r="S190" s="99" t="str">
        <f t="shared" ref="S190" ca="1" si="329">IF(S184&lt;&gt;"", SUM(S184:S189), "")</f>
        <v/>
      </c>
      <c r="T190" s="99" t="str">
        <f t="shared" ref="T190" ca="1" si="330">IF(T184&lt;&gt;"", SUM(T184:T189), "")</f>
        <v/>
      </c>
      <c r="U190" s="100">
        <f ca="1">SUM(O184:T189)</f>
        <v>928</v>
      </c>
    </row>
    <row r="191" spans="3:41" x14ac:dyDescent="0.25">
      <c r="E191" s="101"/>
      <c r="H191" s="101"/>
    </row>
    <row r="192" spans="3:41" ht="23.25" x14ac:dyDescent="0.25">
      <c r="D192" s="411">
        <f>D182+TIME(0,15,0)</f>
        <v>0.42708333333333365</v>
      </c>
      <c r="E192" s="411"/>
      <c r="F192" s="411"/>
      <c r="G192" s="411"/>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0</v>
      </c>
      <c r="G194" s="91">
        <f t="shared" ref="G194:G199" ca="1" si="334">IF(INDIRECT("'15MIN'!AA"&amp;$AO194)&lt;&gt;"", INDIRECT("'15MIN'!AJ"&amp;$AO194), "")</f>
        <v>85</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85</v>
      </c>
      <c r="AO194">
        <f t="shared" ref="AO194:AO199" si="337">AO184+1</f>
        <v>32</v>
      </c>
    </row>
    <row r="195" spans="3:41" ht="18" customHeight="1" x14ac:dyDescent="0.25">
      <c r="C195" s="160"/>
      <c r="D195" s="235" t="str">
        <f t="shared" ref="D195:D199" si="338">D185</f>
        <v>B</v>
      </c>
      <c r="E195" s="91">
        <f t="shared" ca="1" si="332"/>
        <v>1</v>
      </c>
      <c r="F195" s="90">
        <f t="shared" ca="1" si="333"/>
        <v>0</v>
      </c>
      <c r="G195" s="91">
        <f t="shared" ca="1" si="334"/>
        <v>0</v>
      </c>
      <c r="H195" s="91" t="str">
        <f t="shared" ca="1" si="335"/>
        <v/>
      </c>
      <c r="I195" s="92" t="str">
        <f t="shared" ca="1" si="336"/>
        <v/>
      </c>
      <c r="J195" s="92" t="str">
        <f t="shared" ref="J195:J199" ca="1" si="339">IF(INDIRECT("'15MIN'!BK"&amp;$AO195)&lt;&gt;"", INDIRECT("'15MIN'!BT"&amp;$AO195), "")</f>
        <v/>
      </c>
      <c r="K195" s="93">
        <f t="shared" ref="K195:K199" ca="1" si="340">IF(E195&lt;&gt;"", SUM(E195:J195), "")</f>
        <v>1</v>
      </c>
      <c r="AO195">
        <f t="shared" si="337"/>
        <v>94</v>
      </c>
    </row>
    <row r="196" spans="3:41" ht="18" customHeight="1" x14ac:dyDescent="0.25">
      <c r="C196" s="160"/>
      <c r="D196" s="236" t="str">
        <f t="shared" si="338"/>
        <v>C</v>
      </c>
      <c r="E196" s="91">
        <f t="shared" ca="1" si="332"/>
        <v>133</v>
      </c>
      <c r="F196" s="91">
        <f t="shared" ca="1" si="333"/>
        <v>0</v>
      </c>
      <c r="G196" s="90">
        <f t="shared" ca="1" si="334"/>
        <v>0</v>
      </c>
      <c r="H196" s="91" t="str">
        <f t="shared" ca="1" si="335"/>
        <v/>
      </c>
      <c r="I196" s="92" t="str">
        <f t="shared" ca="1" si="336"/>
        <v/>
      </c>
      <c r="J196" s="92" t="str">
        <f t="shared" ca="1" si="339"/>
        <v/>
      </c>
      <c r="K196" s="93">
        <f t="shared" ca="1" si="340"/>
        <v>133</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134</v>
      </c>
      <c r="F200" s="99">
        <f t="shared" ref="F200:J200" ca="1" si="341">IF(F194&lt;&gt;"", SUM(F194:F199), "")</f>
        <v>0</v>
      </c>
      <c r="G200" s="99">
        <f t="shared" ca="1" si="341"/>
        <v>85</v>
      </c>
      <c r="H200" s="99" t="str">
        <f t="shared" ca="1" si="341"/>
        <v/>
      </c>
      <c r="I200" s="99" t="str">
        <f t="shared" ca="1" si="341"/>
        <v/>
      </c>
      <c r="J200" s="99" t="str">
        <f t="shared" ca="1" si="341"/>
        <v/>
      </c>
      <c r="K200" s="100">
        <f ca="1">SUM(E194:J199)</f>
        <v>219</v>
      </c>
    </row>
    <row r="202" spans="3:41" ht="23.25" x14ac:dyDescent="0.25">
      <c r="D202" s="411">
        <f>D192+TIME(0,15,0)</f>
        <v>0.43750000000000033</v>
      </c>
      <c r="E202" s="411"/>
      <c r="F202" s="411"/>
      <c r="G202" s="411"/>
      <c r="N202" s="412" t="str">
        <f>TEXT(D202, "hh:mm")&amp;" to "&amp;TEXT(D202+TIME(1, 0, 0), "hh:mm")</f>
        <v>10:30 to 11:30</v>
      </c>
      <c r="O202" s="412"/>
      <c r="P202" s="412"/>
      <c r="Q202" s="412"/>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1</v>
      </c>
      <c r="G204" s="91">
        <f t="shared" ref="G204:G209" ca="1" si="351">IF(INDIRECT("'15MIN'!AA"&amp;$AO204)&lt;&gt;"", INDIRECT("'15MIN'!AJ"&amp;$AO204), "")</f>
        <v>108</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109</v>
      </c>
      <c r="N204" s="234" t="str">
        <f t="shared" ref="N204:N209" si="354">D204</f>
        <v>A</v>
      </c>
      <c r="O204" s="175">
        <f ca="1">IF(E204&lt;&gt;"", SUM(E204,E214,E224,E234), "")</f>
        <v>0</v>
      </c>
      <c r="P204" s="176">
        <f t="shared" ref="P204:P209" ca="1" si="355">IF(F204&lt;&gt;"", SUM(F204,F214,F224,F234), "")</f>
        <v>1</v>
      </c>
      <c r="Q204" s="176">
        <f t="shared" ref="Q204:Q209" ca="1" si="356">IF(G204&lt;&gt;"", SUM(G204,G214,G224,G234), "")</f>
        <v>423</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424</v>
      </c>
      <c r="AO204">
        <f t="shared" ref="AO204:AO209" si="359">AO194+1</f>
        <v>33</v>
      </c>
    </row>
    <row r="205" spans="3:41" ht="18" customHeight="1" x14ac:dyDescent="0.25">
      <c r="C205" s="160"/>
      <c r="D205" s="235" t="str">
        <f t="shared" ref="D205:D209" si="360">D195</f>
        <v>B</v>
      </c>
      <c r="E205" s="91">
        <f t="shared" ca="1" si="349"/>
        <v>0</v>
      </c>
      <c r="F205" s="90">
        <f t="shared" ca="1" si="350"/>
        <v>0</v>
      </c>
      <c r="G205" s="91">
        <f t="shared" ca="1" si="351"/>
        <v>0</v>
      </c>
      <c r="H205" s="91" t="str">
        <f t="shared" ca="1" si="352"/>
        <v/>
      </c>
      <c r="I205" s="92" t="str">
        <f t="shared" ca="1" si="353"/>
        <v/>
      </c>
      <c r="J205" s="92" t="str">
        <f t="shared" ref="J205:J209" ca="1" si="361">IF(INDIRECT("'15MIN'!BK"&amp;$AO205)&lt;&gt;"", INDIRECT("'15MIN'!BT"&amp;$AO205), "")</f>
        <v/>
      </c>
      <c r="K205" s="93">
        <f t="shared" ref="K205:K209" ca="1" si="362">IF(E205&lt;&gt;"", SUM(E205:J205), "")</f>
        <v>0</v>
      </c>
      <c r="N205" s="235" t="str">
        <f t="shared" si="354"/>
        <v>B</v>
      </c>
      <c r="O205" s="176">
        <f t="shared" ref="O205:O209" ca="1" si="363">IF(E205&lt;&gt;"", SUM(E205,E215,E225,E235), "")</f>
        <v>1</v>
      </c>
      <c r="P205" s="175">
        <f t="shared" ca="1" si="355"/>
        <v>0</v>
      </c>
      <c r="Q205" s="176">
        <f t="shared" ca="1" si="356"/>
        <v>0</v>
      </c>
      <c r="R205" s="176" t="str">
        <f t="shared" ca="1" si="357"/>
        <v/>
      </c>
      <c r="S205" s="176" t="str">
        <f t="shared" ca="1" si="358"/>
        <v/>
      </c>
      <c r="T205" s="176" t="str">
        <f t="shared" ref="T205:T209" ca="1" si="364">IF(J205&lt;&gt;"", SUM(J205,J215,J225,J235), "")</f>
        <v/>
      </c>
      <c r="U205" s="173">
        <f t="shared" ref="U205:U209" ca="1" si="365">IF(O205&lt;&gt;"", SUM(O205:T205), "")</f>
        <v>1</v>
      </c>
      <c r="AO205">
        <f t="shared" si="359"/>
        <v>95</v>
      </c>
    </row>
    <row r="206" spans="3:41" ht="18" customHeight="1" x14ac:dyDescent="0.25">
      <c r="C206" s="160"/>
      <c r="D206" s="236" t="str">
        <f t="shared" si="360"/>
        <v>C</v>
      </c>
      <c r="E206" s="91">
        <f t="shared" ca="1" si="349"/>
        <v>141</v>
      </c>
      <c r="F206" s="91">
        <f t="shared" ca="1" si="350"/>
        <v>0</v>
      </c>
      <c r="G206" s="90">
        <f t="shared" ca="1" si="351"/>
        <v>0</v>
      </c>
      <c r="H206" s="91" t="str">
        <f t="shared" ca="1" si="352"/>
        <v/>
      </c>
      <c r="I206" s="92" t="str">
        <f t="shared" ca="1" si="353"/>
        <v/>
      </c>
      <c r="J206" s="92" t="str">
        <f t="shared" ca="1" si="361"/>
        <v/>
      </c>
      <c r="K206" s="93">
        <f t="shared" ca="1" si="362"/>
        <v>141</v>
      </c>
      <c r="N206" s="236" t="str">
        <f t="shared" si="354"/>
        <v>C</v>
      </c>
      <c r="O206" s="176">
        <f t="shared" ca="1" si="363"/>
        <v>521</v>
      </c>
      <c r="P206" s="176">
        <f t="shared" ca="1" si="355"/>
        <v>0</v>
      </c>
      <c r="Q206" s="175">
        <f t="shared" ca="1" si="356"/>
        <v>1</v>
      </c>
      <c r="R206" s="176" t="str">
        <f t="shared" ca="1" si="357"/>
        <v/>
      </c>
      <c r="S206" s="176" t="str">
        <f t="shared" ca="1" si="358"/>
        <v/>
      </c>
      <c r="T206" s="176" t="str">
        <f t="shared" ca="1" si="364"/>
        <v/>
      </c>
      <c r="U206" s="173">
        <f t="shared" ca="1" si="365"/>
        <v>522</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141</v>
      </c>
      <c r="F210" s="99">
        <f t="shared" ref="F210:J210" ca="1" si="366">IF(F204&lt;&gt;"", SUM(F204:F209), "")</f>
        <v>1</v>
      </c>
      <c r="G210" s="99">
        <f t="shared" ca="1" si="366"/>
        <v>108</v>
      </c>
      <c r="H210" s="99" t="str">
        <f t="shared" ca="1" si="366"/>
        <v/>
      </c>
      <c r="I210" s="99" t="str">
        <f t="shared" ca="1" si="366"/>
        <v/>
      </c>
      <c r="J210" s="99" t="str">
        <f t="shared" ca="1" si="366"/>
        <v/>
      </c>
      <c r="K210" s="100">
        <f ca="1">SUM(E204:J209)</f>
        <v>250</v>
      </c>
      <c r="N210" s="89"/>
      <c r="O210" s="174">
        <f ca="1">IF(O204&lt;&gt;"", SUM(O204:O209), "")</f>
        <v>522</v>
      </c>
      <c r="P210" s="174">
        <f t="shared" ref="P210" ca="1" si="367">IF(P204&lt;&gt;"", SUM(P204:P209), "")</f>
        <v>1</v>
      </c>
      <c r="Q210" s="174">
        <f t="shared" ref="Q210" ca="1" si="368">IF(Q204&lt;&gt;"", SUM(Q204:Q209), "")</f>
        <v>424</v>
      </c>
      <c r="R210" s="174" t="str">
        <f t="shared" ref="R210" ca="1" si="369">IF(R204&lt;&gt;"", SUM(R204:R209), "")</f>
        <v/>
      </c>
      <c r="S210" s="174" t="str">
        <f t="shared" ref="S210" ca="1" si="370">IF(S204&lt;&gt;"", SUM(S204:S209), "")</f>
        <v/>
      </c>
      <c r="T210" s="174" t="str">
        <f t="shared" ref="T210" ca="1" si="371">IF(T204&lt;&gt;"", SUM(T204:T209), "")</f>
        <v/>
      </c>
      <c r="U210" s="172">
        <f ca="1">SUM(O204:T209)</f>
        <v>947</v>
      </c>
    </row>
    <row r="212" spans="3:41" ht="23.25" x14ac:dyDescent="0.25">
      <c r="D212" s="411">
        <f>D202+TIME(0,15,0)</f>
        <v>0.44791666666666702</v>
      </c>
      <c r="E212" s="411"/>
      <c r="F212" s="411"/>
      <c r="G212" s="411"/>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0</v>
      </c>
      <c r="G214" s="91">
        <f t="shared" ref="G214:G219" ca="1" si="375">IF(INDIRECT("'15MIN'!AA"&amp;$AO214)&lt;&gt;"", INDIRECT("'15MIN'!AJ"&amp;$AO214), "")</f>
        <v>111</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111</v>
      </c>
      <c r="AO214">
        <f t="shared" ref="AO214:AO219" si="378">AO204+1</f>
        <v>34</v>
      </c>
    </row>
    <row r="215" spans="3:41" ht="18" customHeight="1" x14ac:dyDescent="0.25">
      <c r="C215" s="160"/>
      <c r="D215" s="235" t="str">
        <f t="shared" ref="D215:D219" si="379">D205</f>
        <v>B</v>
      </c>
      <c r="E215" s="91">
        <f t="shared" ca="1" si="373"/>
        <v>0</v>
      </c>
      <c r="F215" s="90">
        <f t="shared" ca="1" si="374"/>
        <v>0</v>
      </c>
      <c r="G215" s="91">
        <f t="shared" ca="1" si="375"/>
        <v>0</v>
      </c>
      <c r="H215" s="91" t="str">
        <f t="shared" ca="1" si="376"/>
        <v/>
      </c>
      <c r="I215" s="92" t="str">
        <f t="shared" ca="1" si="377"/>
        <v/>
      </c>
      <c r="J215" s="92" t="str">
        <f t="shared" ref="J215:J219" ca="1" si="380">IF(INDIRECT("'15MIN'!BK"&amp;$AO215)&lt;&gt;"", INDIRECT("'15MIN'!BT"&amp;$AO215), "")</f>
        <v/>
      </c>
      <c r="K215" s="93">
        <f t="shared" ref="K215:K219" ca="1" si="381">IF(E215&lt;&gt;"", SUM(E215:J215), "")</f>
        <v>0</v>
      </c>
      <c r="AO215">
        <f t="shared" si="378"/>
        <v>96</v>
      </c>
    </row>
    <row r="216" spans="3:41" ht="18" customHeight="1" x14ac:dyDescent="0.25">
      <c r="C216" s="160"/>
      <c r="D216" s="236" t="str">
        <f t="shared" si="379"/>
        <v>C</v>
      </c>
      <c r="E216" s="91">
        <f t="shared" ca="1" si="373"/>
        <v>121</v>
      </c>
      <c r="F216" s="91">
        <f t="shared" ca="1" si="374"/>
        <v>0</v>
      </c>
      <c r="G216" s="90">
        <f t="shared" ca="1" si="375"/>
        <v>0</v>
      </c>
      <c r="H216" s="91" t="str">
        <f t="shared" ca="1" si="376"/>
        <v/>
      </c>
      <c r="I216" s="92" t="str">
        <f t="shared" ca="1" si="377"/>
        <v/>
      </c>
      <c r="J216" s="92" t="str">
        <f t="shared" ca="1" si="380"/>
        <v/>
      </c>
      <c r="K216" s="93">
        <f t="shared" ca="1" si="381"/>
        <v>121</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121</v>
      </c>
      <c r="F220" s="99">
        <f t="shared" ref="F220:J220" ca="1" si="382">IF(F214&lt;&gt;"", SUM(F214:F219), "")</f>
        <v>0</v>
      </c>
      <c r="G220" s="99">
        <f t="shared" ca="1" si="382"/>
        <v>111</v>
      </c>
      <c r="H220" s="99" t="str">
        <f t="shared" ca="1" si="382"/>
        <v/>
      </c>
      <c r="I220" s="99" t="str">
        <f t="shared" ca="1" si="382"/>
        <v/>
      </c>
      <c r="J220" s="99" t="str">
        <f t="shared" ca="1" si="382"/>
        <v/>
      </c>
      <c r="K220" s="100">
        <f ca="1">SUM(E214:J219)</f>
        <v>232</v>
      </c>
    </row>
    <row r="221" spans="3:41" ht="45" customHeight="1" x14ac:dyDescent="0.25"/>
    <row r="222" spans="3:41" ht="23.25" x14ac:dyDescent="0.25">
      <c r="D222" s="403">
        <f>D212+TIME(0,15,0)</f>
        <v>0.4583333333333337</v>
      </c>
      <c r="E222" s="403"/>
      <c r="F222" s="403"/>
      <c r="G222" s="403"/>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0</v>
      </c>
      <c r="G224" s="91">
        <f t="shared" ref="G224:G229" ca="1" si="391">IF(INDIRECT("'15MIN'!AA"&amp;$AO224)&lt;&gt;"", INDIRECT("'15MIN'!AJ"&amp;$AO224), "")</f>
        <v>95</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95</v>
      </c>
      <c r="M224" s="410"/>
      <c r="N224" s="234" t="str">
        <f t="shared" ref="N224:N229" si="394">D224</f>
        <v>A</v>
      </c>
      <c r="O224" s="94">
        <f t="shared" ref="O224:O229" ca="1" si="395">IF(E224&lt;&gt;"", SUM(E224,E234,E244,E254), "")</f>
        <v>0</v>
      </c>
      <c r="P224" s="95">
        <f t="shared" ref="P224:P229" ca="1" si="396">IF(F224&lt;&gt;"", SUM(F224,F234,F244,F254), "")</f>
        <v>1</v>
      </c>
      <c r="Q224" s="95">
        <f t="shared" ref="Q224:Q229" ca="1" si="397">IF(G224&lt;&gt;"", SUM(G224,G234,G244,G254), "")</f>
        <v>417</v>
      </c>
      <c r="R224" s="95" t="str">
        <f t="shared" ref="R224:R229" ca="1" si="398">IF(H224&lt;&gt;"", SUM(H224,H234,H244,H254), "")</f>
        <v/>
      </c>
      <c r="S224" s="95" t="str">
        <f t="shared" ref="S224:S229" ca="1" si="399">IF(I224&lt;&gt;"", SUM(I224,I234,I244,I254), "")</f>
        <v/>
      </c>
      <c r="T224" s="95" t="str">
        <f ca="1">IF(J224&lt;&gt;"", SUM(J224,J234,J244,J254), "")</f>
        <v/>
      </c>
      <c r="U224" s="93">
        <f ca="1">IF(O224&lt;&gt;"", SUM(O224:T224), "")</f>
        <v>418</v>
      </c>
      <c r="AO224">
        <f t="shared" ref="AO224:AO229" si="400">AO214+1</f>
        <v>35</v>
      </c>
    </row>
    <row r="225" spans="3:41" x14ac:dyDescent="0.25">
      <c r="C225" s="160"/>
      <c r="D225" s="235" t="str">
        <f>IF(config!$C$15&lt;&gt;"", "B", "")</f>
        <v>B</v>
      </c>
      <c r="E225" s="91">
        <f t="shared" ca="1" si="389"/>
        <v>1</v>
      </c>
      <c r="F225" s="90">
        <f t="shared" ca="1" si="390"/>
        <v>0</v>
      </c>
      <c r="G225" s="91">
        <f t="shared" ca="1" si="391"/>
        <v>0</v>
      </c>
      <c r="H225" s="91" t="str">
        <f t="shared" ca="1" si="392"/>
        <v/>
      </c>
      <c r="I225" s="92" t="str">
        <f t="shared" ca="1" si="393"/>
        <v/>
      </c>
      <c r="J225" s="92" t="str">
        <f t="shared" ref="J225:J229" ca="1" si="401">IF(INDIRECT("'15MIN'!BK"&amp;$AO225)&lt;&gt;"", INDIRECT("'15MIN'!BT"&amp;$AO225), "")</f>
        <v/>
      </c>
      <c r="K225" s="93">
        <f t="shared" ref="K225:K229" ca="1" si="402">IF(E225&lt;&gt;"", SUM(E225:J225), "")</f>
        <v>1</v>
      </c>
      <c r="M225" s="410"/>
      <c r="N225" s="235" t="str">
        <f t="shared" si="394"/>
        <v>B</v>
      </c>
      <c r="O225" s="95">
        <f t="shared" ca="1" si="395"/>
        <v>1</v>
      </c>
      <c r="P225" s="94">
        <f t="shared" ca="1" si="396"/>
        <v>0</v>
      </c>
      <c r="Q225" s="95">
        <f t="shared" ca="1" si="397"/>
        <v>0</v>
      </c>
      <c r="R225" s="95" t="str">
        <f t="shared" ca="1" si="398"/>
        <v/>
      </c>
      <c r="S225" s="95" t="str">
        <f t="shared" ca="1" si="399"/>
        <v/>
      </c>
      <c r="T225" s="95" t="str">
        <f t="shared" ref="T225:T229" ca="1" si="403">IF(J225&lt;&gt;"", SUM(J225,J235,J245,J255), "")</f>
        <v/>
      </c>
      <c r="U225" s="93">
        <f t="shared" ref="U225:U229" ca="1" si="404">IF(O225&lt;&gt;"", SUM(O225:T225), "")</f>
        <v>1</v>
      </c>
      <c r="AO225">
        <f t="shared" si="400"/>
        <v>97</v>
      </c>
    </row>
    <row r="226" spans="3:41" x14ac:dyDescent="0.25">
      <c r="C226" s="160"/>
      <c r="D226" s="236" t="str">
        <f>IF(config!$C$16&lt;&gt;"", "C", "")</f>
        <v>C</v>
      </c>
      <c r="E226" s="91">
        <f t="shared" ca="1" si="389"/>
        <v>133</v>
      </c>
      <c r="F226" s="91">
        <f t="shared" ca="1" si="390"/>
        <v>0</v>
      </c>
      <c r="G226" s="90">
        <f t="shared" ca="1" si="391"/>
        <v>1</v>
      </c>
      <c r="H226" s="91" t="str">
        <f t="shared" ca="1" si="392"/>
        <v/>
      </c>
      <c r="I226" s="92" t="str">
        <f t="shared" ca="1" si="393"/>
        <v/>
      </c>
      <c r="J226" s="92" t="str">
        <f t="shared" ca="1" si="401"/>
        <v/>
      </c>
      <c r="K226" s="93">
        <f t="shared" ca="1" si="402"/>
        <v>134</v>
      </c>
      <c r="M226" s="410"/>
      <c r="N226" s="236" t="str">
        <f t="shared" si="394"/>
        <v>C</v>
      </c>
      <c r="O226" s="95">
        <f t="shared" ca="1" si="395"/>
        <v>494</v>
      </c>
      <c r="P226" s="95">
        <f t="shared" ca="1" si="396"/>
        <v>0</v>
      </c>
      <c r="Q226" s="94">
        <f t="shared" ca="1" si="397"/>
        <v>2</v>
      </c>
      <c r="R226" s="95" t="str">
        <f t="shared" ca="1" si="398"/>
        <v/>
      </c>
      <c r="S226" s="95" t="str">
        <f t="shared" ca="1" si="399"/>
        <v/>
      </c>
      <c r="T226" s="95" t="str">
        <f t="shared" ca="1" si="403"/>
        <v/>
      </c>
      <c r="U226" s="93">
        <f t="shared" ca="1" si="404"/>
        <v>496</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10"/>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10"/>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134</v>
      </c>
      <c r="F230" s="99">
        <f t="shared" ref="F230:J230" ca="1" si="405">IF(F224&lt;&gt;"", SUM(F224:F229), "")</f>
        <v>0</v>
      </c>
      <c r="G230" s="99">
        <f t="shared" ca="1" si="405"/>
        <v>96</v>
      </c>
      <c r="H230" s="99" t="str">
        <f t="shared" ca="1" si="405"/>
        <v/>
      </c>
      <c r="I230" s="99" t="str">
        <f t="shared" ca="1" si="405"/>
        <v/>
      </c>
      <c r="J230" s="99" t="str">
        <f t="shared" ca="1" si="405"/>
        <v/>
      </c>
      <c r="K230" s="100">
        <f ca="1">SUM(E224:J229)</f>
        <v>230</v>
      </c>
      <c r="M230" s="97"/>
      <c r="N230" s="89"/>
      <c r="O230" s="99">
        <f ca="1">IF(O224&lt;&gt;"", SUM(O224:O229), "")</f>
        <v>495</v>
      </c>
      <c r="P230" s="99">
        <f t="shared" ref="P230" ca="1" si="406">IF(P224&lt;&gt;"", SUM(P224:P229), "")</f>
        <v>1</v>
      </c>
      <c r="Q230" s="99">
        <f t="shared" ref="Q230" ca="1" si="407">IF(Q224&lt;&gt;"", SUM(Q224:Q229), "")</f>
        <v>419</v>
      </c>
      <c r="R230" s="99" t="str">
        <f t="shared" ref="R230" ca="1" si="408">IF(R224&lt;&gt;"", SUM(R224:R229), "")</f>
        <v/>
      </c>
      <c r="S230" s="99" t="str">
        <f t="shared" ref="S230" ca="1" si="409">IF(S224&lt;&gt;"", SUM(S224:S229), "")</f>
        <v/>
      </c>
      <c r="T230" s="99" t="str">
        <f t="shared" ref="T230" ca="1" si="410">IF(T224&lt;&gt;"", SUM(T224:T229), "")</f>
        <v/>
      </c>
      <c r="U230" s="100">
        <f ca="1">SUM(O224:T229)</f>
        <v>915</v>
      </c>
    </row>
    <row r="231" spans="3:41" x14ac:dyDescent="0.25">
      <c r="E231" s="101"/>
      <c r="H231" s="101"/>
    </row>
    <row r="232" spans="3:41" ht="23.25" x14ac:dyDescent="0.25">
      <c r="D232" s="411">
        <f>D222+TIME(0,15,0)</f>
        <v>0.46875000000000039</v>
      </c>
      <c r="E232" s="411"/>
      <c r="F232" s="411"/>
      <c r="G232" s="411"/>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0</v>
      </c>
      <c r="G234" s="91">
        <f t="shared" ref="G234:G239" ca="1" si="414">IF(INDIRECT("'15MIN'!AA"&amp;$AO234)&lt;&gt;"", INDIRECT("'15MIN'!AJ"&amp;$AO234), "")</f>
        <v>109</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109</v>
      </c>
      <c r="AO234">
        <f t="shared" ref="AO234:AO239" si="417">AO224+1</f>
        <v>36</v>
      </c>
    </row>
    <row r="235" spans="3:41" x14ac:dyDescent="0.25">
      <c r="C235" s="160"/>
      <c r="D235" s="235" t="str">
        <f t="shared" ref="D235:D239" si="418">D225</f>
        <v>B</v>
      </c>
      <c r="E235" s="91">
        <f t="shared" ca="1" si="412"/>
        <v>0</v>
      </c>
      <c r="F235" s="90">
        <f t="shared" ca="1" si="413"/>
        <v>0</v>
      </c>
      <c r="G235" s="91">
        <f t="shared" ca="1" si="414"/>
        <v>0</v>
      </c>
      <c r="H235" s="91" t="str">
        <f t="shared" ca="1" si="415"/>
        <v/>
      </c>
      <c r="I235" s="92" t="str">
        <f t="shared" ca="1" si="416"/>
        <v/>
      </c>
      <c r="J235" s="92" t="str">
        <f t="shared" ref="J235:J239" ca="1" si="419">IF(INDIRECT("'15MIN'!BK"&amp;$AO235)&lt;&gt;"", INDIRECT("'15MIN'!BT"&amp;$AO235), "")</f>
        <v/>
      </c>
      <c r="K235" s="93">
        <f t="shared" ref="K235:K239" ca="1" si="420">IF(E235&lt;&gt;"", SUM(E235:J235), "")</f>
        <v>0</v>
      </c>
      <c r="AO235">
        <f t="shared" si="417"/>
        <v>98</v>
      </c>
    </row>
    <row r="236" spans="3:41" x14ac:dyDescent="0.25">
      <c r="C236" s="160"/>
      <c r="D236" s="236" t="str">
        <f t="shared" si="418"/>
        <v>C</v>
      </c>
      <c r="E236" s="91">
        <f t="shared" ca="1" si="412"/>
        <v>126</v>
      </c>
      <c r="F236" s="91">
        <f t="shared" ca="1" si="413"/>
        <v>0</v>
      </c>
      <c r="G236" s="90">
        <f t="shared" ca="1" si="414"/>
        <v>0</v>
      </c>
      <c r="H236" s="91" t="str">
        <f t="shared" ca="1" si="415"/>
        <v/>
      </c>
      <c r="I236" s="92" t="str">
        <f t="shared" ca="1" si="416"/>
        <v/>
      </c>
      <c r="J236" s="92" t="str">
        <f t="shared" ca="1" si="419"/>
        <v/>
      </c>
      <c r="K236" s="93">
        <f t="shared" ca="1" si="420"/>
        <v>126</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126</v>
      </c>
      <c r="F240" s="99">
        <f t="shared" ref="F240:J240" ca="1" si="421">IF(F234&lt;&gt;"", SUM(F234:F239), "")</f>
        <v>0</v>
      </c>
      <c r="G240" s="99">
        <f t="shared" ca="1" si="421"/>
        <v>109</v>
      </c>
      <c r="H240" s="99" t="str">
        <f t="shared" ca="1" si="421"/>
        <v/>
      </c>
      <c r="I240" s="99" t="str">
        <f t="shared" ca="1" si="421"/>
        <v/>
      </c>
      <c r="J240" s="99" t="str">
        <f t="shared" ca="1" si="421"/>
        <v/>
      </c>
      <c r="K240" s="100">
        <f ca="1">SUM(E234:J239)</f>
        <v>235</v>
      </c>
    </row>
    <row r="242" spans="3:41" ht="23.25" x14ac:dyDescent="0.25">
      <c r="D242" s="411">
        <f>D232+TIME(0,15,0)</f>
        <v>0.47916666666666707</v>
      </c>
      <c r="E242" s="411"/>
      <c r="F242" s="411"/>
      <c r="G242" s="411"/>
      <c r="N242" s="412" t="str">
        <f>TEXT(D242, "hh:mm")&amp;" to "&amp;TEXT(D242+TIME(1, 0, 0), "hh:mm")</f>
        <v>11:30 to 12:30</v>
      </c>
      <c r="O242" s="412"/>
      <c r="P242" s="412"/>
      <c r="Q242" s="412"/>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0</v>
      </c>
      <c r="G244" s="91">
        <f t="shared" ref="G244:G249" ca="1" si="431">IF(INDIRECT("'15MIN'!AA"&amp;$AO244)&lt;&gt;"", INDIRECT("'15MIN'!AJ"&amp;$AO244), "")</f>
        <v>103</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103</v>
      </c>
      <c r="N244" s="234" t="str">
        <f t="shared" ref="N244:N249" si="434">D244</f>
        <v>A</v>
      </c>
      <c r="O244" s="175">
        <f ca="1">IF(E244&lt;&gt;"", SUM(E244,E254,E264,E274), "")</f>
        <v>0</v>
      </c>
      <c r="P244" s="176">
        <f t="shared" ref="P244:P249" ca="1" si="435">IF(F244&lt;&gt;"", SUM(F244,F254,F264,F274), "")</f>
        <v>1</v>
      </c>
      <c r="Q244" s="176">
        <f t="shared" ref="Q244:Q249" ca="1" si="436">IF(G244&lt;&gt;"", SUM(G244,G254,G264,G274), "")</f>
        <v>469</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470</v>
      </c>
      <c r="AO244">
        <f t="shared" ref="AO244:AO249" si="439">AO234+1</f>
        <v>37</v>
      </c>
    </row>
    <row r="245" spans="3:41" x14ac:dyDescent="0.25">
      <c r="C245" s="160"/>
      <c r="D245" s="235" t="str">
        <f t="shared" ref="D245:D249" si="440">D235</f>
        <v>B</v>
      </c>
      <c r="E245" s="91">
        <f t="shared" ca="1" si="429"/>
        <v>0</v>
      </c>
      <c r="F245" s="90">
        <f t="shared" ca="1" si="430"/>
        <v>0</v>
      </c>
      <c r="G245" s="91">
        <f t="shared" ca="1" si="431"/>
        <v>0</v>
      </c>
      <c r="H245" s="91" t="str">
        <f t="shared" ca="1" si="432"/>
        <v/>
      </c>
      <c r="I245" s="92" t="str">
        <f t="shared" ca="1" si="433"/>
        <v/>
      </c>
      <c r="J245" s="92" t="str">
        <f t="shared" ref="J245:J249" ca="1" si="441">IF(INDIRECT("'15MIN'!BK"&amp;$AO245)&lt;&gt;"", INDIRECT("'15MIN'!BT"&amp;$AO245), "")</f>
        <v/>
      </c>
      <c r="K245" s="93">
        <f t="shared" ref="K245:K249" ca="1" si="442">IF(E245&lt;&gt;"", SUM(E245:J245), "")</f>
        <v>0</v>
      </c>
      <c r="N245" s="235" t="str">
        <f t="shared" si="434"/>
        <v>B</v>
      </c>
      <c r="O245" s="176">
        <f t="shared" ref="O245:O249" ca="1" si="443">IF(E245&lt;&gt;"", SUM(E245,E255,E265,E275), "")</f>
        <v>1</v>
      </c>
      <c r="P245" s="175">
        <f t="shared" ca="1" si="435"/>
        <v>0</v>
      </c>
      <c r="Q245" s="176">
        <f t="shared" ca="1" si="436"/>
        <v>0</v>
      </c>
      <c r="R245" s="176" t="str">
        <f t="shared" ca="1" si="437"/>
        <v/>
      </c>
      <c r="S245" s="176" t="str">
        <f t="shared" ca="1" si="438"/>
        <v/>
      </c>
      <c r="T245" s="176" t="str">
        <f t="shared" ref="T245:T249" ca="1" si="444">IF(J245&lt;&gt;"", SUM(J245,J255,J265,J275), "")</f>
        <v/>
      </c>
      <c r="U245" s="173">
        <f t="shared" ref="U245:U249" ca="1" si="445">IF(O245&lt;&gt;"", SUM(O245:T245), "")</f>
        <v>1</v>
      </c>
      <c r="AO245">
        <f t="shared" si="439"/>
        <v>99</v>
      </c>
    </row>
    <row r="246" spans="3:41" x14ac:dyDescent="0.25">
      <c r="C246" s="160"/>
      <c r="D246" s="236" t="str">
        <f t="shared" si="440"/>
        <v>C</v>
      </c>
      <c r="E246" s="91">
        <f t="shared" ca="1" si="429"/>
        <v>126</v>
      </c>
      <c r="F246" s="91">
        <f t="shared" ca="1" si="430"/>
        <v>0</v>
      </c>
      <c r="G246" s="90">
        <f t="shared" ca="1" si="431"/>
        <v>0</v>
      </c>
      <c r="H246" s="91" t="str">
        <f t="shared" ca="1" si="432"/>
        <v/>
      </c>
      <c r="I246" s="92" t="str">
        <f t="shared" ca="1" si="433"/>
        <v/>
      </c>
      <c r="J246" s="92" t="str">
        <f t="shared" ca="1" si="441"/>
        <v/>
      </c>
      <c r="K246" s="93">
        <f t="shared" ca="1" si="442"/>
        <v>126</v>
      </c>
      <c r="N246" s="236" t="str">
        <f t="shared" si="434"/>
        <v>C</v>
      </c>
      <c r="O246" s="176">
        <f t="shared" ca="1" si="443"/>
        <v>465</v>
      </c>
      <c r="P246" s="176">
        <f t="shared" ca="1" si="435"/>
        <v>0</v>
      </c>
      <c r="Q246" s="175">
        <f t="shared" ca="1" si="436"/>
        <v>1</v>
      </c>
      <c r="R246" s="176" t="str">
        <f t="shared" ca="1" si="437"/>
        <v/>
      </c>
      <c r="S246" s="176" t="str">
        <f t="shared" ca="1" si="438"/>
        <v/>
      </c>
      <c r="T246" s="176" t="str">
        <f t="shared" ca="1" si="444"/>
        <v/>
      </c>
      <c r="U246" s="173">
        <f t="shared" ca="1" si="445"/>
        <v>466</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126</v>
      </c>
      <c r="F250" s="99">
        <f t="shared" ref="F250:J250" ca="1" si="446">IF(F244&lt;&gt;"", SUM(F244:F249), "")</f>
        <v>0</v>
      </c>
      <c r="G250" s="99">
        <f t="shared" ca="1" si="446"/>
        <v>103</v>
      </c>
      <c r="H250" s="99" t="str">
        <f t="shared" ca="1" si="446"/>
        <v/>
      </c>
      <c r="I250" s="99" t="str">
        <f t="shared" ca="1" si="446"/>
        <v/>
      </c>
      <c r="J250" s="99" t="str">
        <f t="shared" ca="1" si="446"/>
        <v/>
      </c>
      <c r="K250" s="100">
        <f ca="1">SUM(E244:J249)</f>
        <v>229</v>
      </c>
      <c r="N250" s="89"/>
      <c r="O250" s="174">
        <f ca="1">IF(O244&lt;&gt;"", SUM(O244:O249), "")</f>
        <v>466</v>
      </c>
      <c r="P250" s="174">
        <f t="shared" ref="P250" ca="1" si="447">IF(P244&lt;&gt;"", SUM(P244:P249), "")</f>
        <v>1</v>
      </c>
      <c r="Q250" s="174">
        <f t="shared" ref="Q250" ca="1" si="448">IF(Q244&lt;&gt;"", SUM(Q244:Q249), "")</f>
        <v>470</v>
      </c>
      <c r="R250" s="174" t="str">
        <f t="shared" ref="R250" ca="1" si="449">IF(R244&lt;&gt;"", SUM(R244:R249), "")</f>
        <v/>
      </c>
      <c r="S250" s="174" t="str">
        <f t="shared" ref="S250" ca="1" si="450">IF(S244&lt;&gt;"", SUM(S244:S249), "")</f>
        <v/>
      </c>
      <c r="T250" s="174" t="str">
        <f t="shared" ref="T250" ca="1" si="451">IF(T244&lt;&gt;"", SUM(T244:T249), "")</f>
        <v/>
      </c>
      <c r="U250" s="172">
        <f ca="1">SUM(O244:T249)</f>
        <v>937</v>
      </c>
    </row>
    <row r="252" spans="3:41" ht="23.25" x14ac:dyDescent="0.25">
      <c r="D252" s="411">
        <f>D242+TIME(0,15,0)</f>
        <v>0.48958333333333376</v>
      </c>
      <c r="E252" s="411"/>
      <c r="F252" s="411"/>
      <c r="G252" s="411"/>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1</v>
      </c>
      <c r="G254" s="91">
        <f t="shared" ref="G254:G259" ca="1" si="455">IF(INDIRECT("'15MIN'!AA"&amp;$AO254)&lt;&gt;"", INDIRECT("'15MIN'!AJ"&amp;$AO254), "")</f>
        <v>110</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111</v>
      </c>
      <c r="AO254">
        <f t="shared" ref="AO254:AO259" si="458">AO244+1</f>
        <v>38</v>
      </c>
    </row>
    <row r="255" spans="3:41" x14ac:dyDescent="0.25">
      <c r="C255" s="160"/>
      <c r="D255" s="235" t="str">
        <f t="shared" ref="D255:D259" si="459">D245</f>
        <v>B</v>
      </c>
      <c r="E255" s="91">
        <f t="shared" ca="1" si="453"/>
        <v>0</v>
      </c>
      <c r="F255" s="90">
        <f t="shared" ca="1" si="454"/>
        <v>0</v>
      </c>
      <c r="G255" s="91">
        <f t="shared" ca="1" si="455"/>
        <v>0</v>
      </c>
      <c r="H255" s="91" t="str">
        <f t="shared" ca="1" si="456"/>
        <v/>
      </c>
      <c r="I255" s="92" t="str">
        <f t="shared" ca="1" si="457"/>
        <v/>
      </c>
      <c r="J255" s="92" t="str">
        <f t="shared" ref="J255:J259" ca="1" si="460">IF(INDIRECT("'15MIN'!BK"&amp;$AO255)&lt;&gt;"", INDIRECT("'15MIN'!BT"&amp;$AO255), "")</f>
        <v/>
      </c>
      <c r="K255" s="93">
        <f t="shared" ref="K255:K259" ca="1" si="461">IF(E255&lt;&gt;"", SUM(E255:J255), "")</f>
        <v>0</v>
      </c>
      <c r="AO255">
        <f t="shared" si="458"/>
        <v>100</v>
      </c>
    </row>
    <row r="256" spans="3:41" x14ac:dyDescent="0.25">
      <c r="C256" s="160"/>
      <c r="D256" s="236" t="str">
        <f t="shared" si="459"/>
        <v>C</v>
      </c>
      <c r="E256" s="91">
        <f t="shared" ca="1" si="453"/>
        <v>109</v>
      </c>
      <c r="F256" s="91">
        <f t="shared" ca="1" si="454"/>
        <v>0</v>
      </c>
      <c r="G256" s="90">
        <f t="shared" ca="1" si="455"/>
        <v>1</v>
      </c>
      <c r="H256" s="91" t="str">
        <f t="shared" ca="1" si="456"/>
        <v/>
      </c>
      <c r="I256" s="92" t="str">
        <f t="shared" ca="1" si="457"/>
        <v/>
      </c>
      <c r="J256" s="92" t="str">
        <f t="shared" ca="1" si="460"/>
        <v/>
      </c>
      <c r="K256" s="93">
        <f t="shared" ca="1" si="461"/>
        <v>110</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109</v>
      </c>
      <c r="F260" s="99">
        <f t="shared" ref="F260:J260" ca="1" si="462">IF(F254&lt;&gt;"", SUM(F254:F259), "")</f>
        <v>1</v>
      </c>
      <c r="G260" s="99">
        <f t="shared" ca="1" si="462"/>
        <v>111</v>
      </c>
      <c r="H260" s="99" t="str">
        <f t="shared" ca="1" si="462"/>
        <v/>
      </c>
      <c r="I260" s="99" t="str">
        <f t="shared" ca="1" si="462"/>
        <v/>
      </c>
      <c r="J260" s="99" t="str">
        <f t="shared" ca="1" si="462"/>
        <v/>
      </c>
      <c r="K260" s="100">
        <f ca="1">SUM(E254:J259)</f>
        <v>221</v>
      </c>
    </row>
    <row r="261" spans="3:41" ht="45" customHeight="1" x14ac:dyDescent="0.25"/>
    <row r="262" spans="3:41" ht="23.25" x14ac:dyDescent="0.25">
      <c r="D262" s="403">
        <f>D252+TIME(0,15,0)</f>
        <v>0.50000000000000044</v>
      </c>
      <c r="E262" s="403"/>
      <c r="F262" s="403"/>
      <c r="G262" s="403"/>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0</v>
      </c>
      <c r="G264" s="91">
        <f t="shared" ref="G264:G269" ca="1" si="471">IF(INDIRECT("'15MIN'!AA"&amp;$AO264)&lt;&gt;"", INDIRECT("'15MIN'!AJ"&amp;$AO264), "")</f>
        <v>125</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125</v>
      </c>
      <c r="M264" s="410"/>
      <c r="N264" s="234" t="str">
        <f t="shared" ref="N264:N269" si="474">D264</f>
        <v>A</v>
      </c>
      <c r="O264" s="94">
        <f t="shared" ref="O264:O269" ca="1" si="475">IF(E264&lt;&gt;"", SUM(E264,E274,E284,E294), "")</f>
        <v>1</v>
      </c>
      <c r="P264" s="95">
        <f t="shared" ref="P264:P269" ca="1" si="476">IF(F264&lt;&gt;"", SUM(F264,F274,F284,F294), "")</f>
        <v>0</v>
      </c>
      <c r="Q264" s="95">
        <f t="shared" ref="Q264:Q269" ca="1" si="477">IF(G264&lt;&gt;"", SUM(G264,G274,G284,G294), "")</f>
        <v>490</v>
      </c>
      <c r="R264" s="95" t="str">
        <f t="shared" ref="R264:R269" ca="1" si="478">IF(H264&lt;&gt;"", SUM(H264,H274,H284,H294), "")</f>
        <v/>
      </c>
      <c r="S264" s="95" t="str">
        <f t="shared" ref="S264:S269" ca="1" si="479">IF(I264&lt;&gt;"", SUM(I264,I274,I284,I294), "")</f>
        <v/>
      </c>
      <c r="T264" s="95" t="str">
        <f ca="1">IF(J264&lt;&gt;"", SUM(J264,J274,J284,J294), "")</f>
        <v/>
      </c>
      <c r="U264" s="93">
        <f ca="1">IF(O264&lt;&gt;"", SUM(O264:T264), "")</f>
        <v>491</v>
      </c>
      <c r="AO264">
        <f t="shared" ref="AO264:AO269" si="480">AO254+1</f>
        <v>39</v>
      </c>
    </row>
    <row r="265" spans="3:41" x14ac:dyDescent="0.25">
      <c r="C265" s="160"/>
      <c r="D265" s="235" t="str">
        <f>IF(config!$C$15&lt;&gt;"", "B", "")</f>
        <v>B</v>
      </c>
      <c r="E265" s="91">
        <f t="shared" ca="1" si="469"/>
        <v>1</v>
      </c>
      <c r="F265" s="90">
        <f t="shared" ca="1" si="470"/>
        <v>0</v>
      </c>
      <c r="G265" s="91">
        <f t="shared" ca="1" si="471"/>
        <v>0</v>
      </c>
      <c r="H265" s="91" t="str">
        <f t="shared" ca="1" si="472"/>
        <v/>
      </c>
      <c r="I265" s="92" t="str">
        <f t="shared" ca="1" si="473"/>
        <v/>
      </c>
      <c r="J265" s="92" t="str">
        <f t="shared" ref="J265:J269" ca="1" si="481">IF(INDIRECT("'15MIN'!BK"&amp;$AO265)&lt;&gt;"", INDIRECT("'15MIN'!BT"&amp;$AO265), "")</f>
        <v/>
      </c>
      <c r="K265" s="93">
        <f t="shared" ref="K265:K269" ca="1" si="482">IF(E265&lt;&gt;"", SUM(E265:J265), "")</f>
        <v>1</v>
      </c>
      <c r="M265" s="410"/>
      <c r="N265" s="235" t="str">
        <f t="shared" si="474"/>
        <v>B</v>
      </c>
      <c r="O265" s="95">
        <f t="shared" ca="1" si="475"/>
        <v>1</v>
      </c>
      <c r="P265" s="94">
        <f t="shared" ca="1" si="476"/>
        <v>0</v>
      </c>
      <c r="Q265" s="95">
        <f t="shared" ca="1" si="477"/>
        <v>0</v>
      </c>
      <c r="R265" s="95" t="str">
        <f t="shared" ca="1" si="478"/>
        <v/>
      </c>
      <c r="S265" s="95" t="str">
        <f t="shared" ca="1" si="479"/>
        <v/>
      </c>
      <c r="T265" s="95" t="str">
        <f t="shared" ref="T265:T269" ca="1" si="483">IF(J265&lt;&gt;"", SUM(J265,J275,J285,J295), "")</f>
        <v/>
      </c>
      <c r="U265" s="93">
        <f t="shared" ref="U265:U269" ca="1" si="484">IF(O265&lt;&gt;"", SUM(O265:T265), "")</f>
        <v>1</v>
      </c>
      <c r="AO265">
        <f t="shared" si="480"/>
        <v>101</v>
      </c>
    </row>
    <row r="266" spans="3:41" x14ac:dyDescent="0.25">
      <c r="C266" s="160"/>
      <c r="D266" s="236" t="str">
        <f>IF(config!$C$16&lt;&gt;"", "C", "")</f>
        <v>C</v>
      </c>
      <c r="E266" s="91">
        <f t="shared" ca="1" si="469"/>
        <v>106</v>
      </c>
      <c r="F266" s="91">
        <f t="shared" ca="1" si="470"/>
        <v>0</v>
      </c>
      <c r="G266" s="90">
        <f t="shared" ca="1" si="471"/>
        <v>0</v>
      </c>
      <c r="H266" s="91" t="str">
        <f t="shared" ca="1" si="472"/>
        <v/>
      </c>
      <c r="I266" s="92" t="str">
        <f t="shared" ca="1" si="473"/>
        <v/>
      </c>
      <c r="J266" s="92" t="str">
        <f t="shared" ca="1" si="481"/>
        <v/>
      </c>
      <c r="K266" s="93">
        <f t="shared" ca="1" si="482"/>
        <v>106</v>
      </c>
      <c r="M266" s="410"/>
      <c r="N266" s="236" t="str">
        <f t="shared" si="474"/>
        <v>C</v>
      </c>
      <c r="O266" s="95">
        <f t="shared" ca="1" si="475"/>
        <v>447</v>
      </c>
      <c r="P266" s="95">
        <f t="shared" ca="1" si="476"/>
        <v>0</v>
      </c>
      <c r="Q266" s="94">
        <f t="shared" ca="1" si="477"/>
        <v>0</v>
      </c>
      <c r="R266" s="95" t="str">
        <f t="shared" ca="1" si="478"/>
        <v/>
      </c>
      <c r="S266" s="95" t="str">
        <f t="shared" ca="1" si="479"/>
        <v/>
      </c>
      <c r="T266" s="95" t="str">
        <f t="shared" ca="1" si="483"/>
        <v/>
      </c>
      <c r="U266" s="93">
        <f t="shared" ca="1" si="484"/>
        <v>447</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10"/>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10"/>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107</v>
      </c>
      <c r="F270" s="99">
        <f t="shared" ref="F270:J270" ca="1" si="485">IF(F264&lt;&gt;"", SUM(F264:F269), "")</f>
        <v>0</v>
      </c>
      <c r="G270" s="99">
        <f t="shared" ca="1" si="485"/>
        <v>125</v>
      </c>
      <c r="H270" s="99" t="str">
        <f t="shared" ca="1" si="485"/>
        <v/>
      </c>
      <c r="I270" s="99" t="str">
        <f t="shared" ca="1" si="485"/>
        <v/>
      </c>
      <c r="J270" s="99" t="str">
        <f t="shared" ca="1" si="485"/>
        <v/>
      </c>
      <c r="K270" s="100">
        <f ca="1">SUM(E264:J269)</f>
        <v>232</v>
      </c>
      <c r="M270" s="97"/>
      <c r="N270" s="89"/>
      <c r="O270" s="99">
        <f ca="1">IF(O264&lt;&gt;"", SUM(O264:O269), "")</f>
        <v>449</v>
      </c>
      <c r="P270" s="99">
        <f t="shared" ref="P270" ca="1" si="486">IF(P264&lt;&gt;"", SUM(P264:P269), "")</f>
        <v>0</v>
      </c>
      <c r="Q270" s="99">
        <f t="shared" ref="Q270" ca="1" si="487">IF(Q264&lt;&gt;"", SUM(Q264:Q269), "")</f>
        <v>490</v>
      </c>
      <c r="R270" s="99" t="str">
        <f t="shared" ref="R270" ca="1" si="488">IF(R264&lt;&gt;"", SUM(R264:R269), "")</f>
        <v/>
      </c>
      <c r="S270" s="99" t="str">
        <f t="shared" ref="S270" ca="1" si="489">IF(S264&lt;&gt;"", SUM(S264:S269), "")</f>
        <v/>
      </c>
      <c r="T270" s="99" t="str">
        <f t="shared" ref="T270" ca="1" si="490">IF(T264&lt;&gt;"", SUM(T264:T269), "")</f>
        <v/>
      </c>
      <c r="U270" s="100">
        <f ca="1">SUM(O264:T269)</f>
        <v>939</v>
      </c>
    </row>
    <row r="271" spans="3:41" x14ac:dyDescent="0.25">
      <c r="E271" s="101"/>
      <c r="H271" s="101"/>
    </row>
    <row r="272" spans="3:41" ht="23.25" x14ac:dyDescent="0.25">
      <c r="D272" s="411">
        <f>D262+TIME(0,15,0)</f>
        <v>0.51041666666666707</v>
      </c>
      <c r="E272" s="411"/>
      <c r="F272" s="411"/>
      <c r="G272" s="411"/>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0</v>
      </c>
      <c r="G274" s="91">
        <f t="shared" ref="G274:G279" ca="1" si="494">IF(INDIRECT("'15MIN'!AA"&amp;$AO274)&lt;&gt;"", INDIRECT("'15MIN'!AJ"&amp;$AO274), "")</f>
        <v>131</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131</v>
      </c>
      <c r="AO274">
        <f t="shared" ref="AO274:AO279" si="497">AO264+1</f>
        <v>40</v>
      </c>
    </row>
    <row r="275" spans="3:41" x14ac:dyDescent="0.25">
      <c r="C275" s="160"/>
      <c r="D275" s="235" t="str">
        <f t="shared" ref="D275:D279" si="498">D265</f>
        <v>B</v>
      </c>
      <c r="E275" s="91">
        <f t="shared" ca="1" si="492"/>
        <v>0</v>
      </c>
      <c r="F275" s="90">
        <f t="shared" ca="1" si="493"/>
        <v>0</v>
      </c>
      <c r="G275" s="91">
        <f t="shared" ca="1" si="494"/>
        <v>0</v>
      </c>
      <c r="H275" s="91" t="str">
        <f t="shared" ca="1" si="495"/>
        <v/>
      </c>
      <c r="I275" s="92" t="str">
        <f t="shared" ca="1" si="496"/>
        <v/>
      </c>
      <c r="J275" s="92" t="str">
        <f t="shared" ref="J275:J279" ca="1" si="499">IF(INDIRECT("'15MIN'!BK"&amp;$AO275)&lt;&gt;"", INDIRECT("'15MIN'!BT"&amp;$AO275), "")</f>
        <v/>
      </c>
      <c r="K275" s="93">
        <f t="shared" ref="K275:K279" ca="1" si="500">IF(E275&lt;&gt;"", SUM(E275:J275), "")</f>
        <v>0</v>
      </c>
      <c r="AO275">
        <f t="shared" si="497"/>
        <v>102</v>
      </c>
    </row>
    <row r="276" spans="3:41" x14ac:dyDescent="0.25">
      <c r="C276" s="160"/>
      <c r="D276" s="236" t="str">
        <f t="shared" si="498"/>
        <v>C</v>
      </c>
      <c r="E276" s="91">
        <f t="shared" ca="1" si="492"/>
        <v>124</v>
      </c>
      <c r="F276" s="91">
        <f t="shared" ca="1" si="493"/>
        <v>0</v>
      </c>
      <c r="G276" s="90">
        <f t="shared" ca="1" si="494"/>
        <v>0</v>
      </c>
      <c r="H276" s="91" t="str">
        <f t="shared" ca="1" si="495"/>
        <v/>
      </c>
      <c r="I276" s="92" t="str">
        <f t="shared" ca="1" si="496"/>
        <v/>
      </c>
      <c r="J276" s="92" t="str">
        <f t="shared" ca="1" si="499"/>
        <v/>
      </c>
      <c r="K276" s="93">
        <f t="shared" ca="1" si="500"/>
        <v>124</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124</v>
      </c>
      <c r="F280" s="99">
        <f t="shared" ref="F280:J280" ca="1" si="501">IF(F274&lt;&gt;"", SUM(F274:F279), "")</f>
        <v>0</v>
      </c>
      <c r="G280" s="99">
        <f t="shared" ca="1" si="501"/>
        <v>131</v>
      </c>
      <c r="H280" s="99" t="str">
        <f t="shared" ca="1" si="501"/>
        <v/>
      </c>
      <c r="I280" s="99" t="str">
        <f t="shared" ca="1" si="501"/>
        <v/>
      </c>
      <c r="J280" s="99" t="str">
        <f t="shared" ca="1" si="501"/>
        <v/>
      </c>
      <c r="K280" s="100">
        <f ca="1">SUM(E274:J279)</f>
        <v>255</v>
      </c>
    </row>
    <row r="282" spans="3:41" ht="23.25" x14ac:dyDescent="0.25">
      <c r="D282" s="411">
        <f>D272+TIME(0,15,0)</f>
        <v>0.5208333333333337</v>
      </c>
      <c r="E282" s="411"/>
      <c r="F282" s="411"/>
      <c r="G282" s="411"/>
      <c r="N282" s="412" t="str">
        <f>TEXT(D282, "hh:mm")&amp;" to "&amp;TEXT(D282+TIME(1, 0, 0), "hh:mm")</f>
        <v>12:30 to 13:30</v>
      </c>
      <c r="O282" s="412"/>
      <c r="P282" s="412"/>
      <c r="Q282" s="412"/>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1</v>
      </c>
      <c r="F284" s="91">
        <f t="shared" ref="F284:F289" ca="1" si="510">IF(INDIRECT("'15MIN'!O"&amp;$AO284)&lt;&gt;"", INDIRECT("'15MIN'!X"&amp;$AO284), "")</f>
        <v>0</v>
      </c>
      <c r="G284" s="91">
        <f t="shared" ref="G284:G289" ca="1" si="511">IF(INDIRECT("'15MIN'!AA"&amp;$AO284)&lt;&gt;"", INDIRECT("'15MIN'!AJ"&amp;$AO284), "")</f>
        <v>113</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114</v>
      </c>
      <c r="N284" s="234" t="str">
        <f t="shared" ref="N284:N289" si="514">D284</f>
        <v>A</v>
      </c>
      <c r="O284" s="175">
        <f ca="1">IF(E284&lt;&gt;"", SUM(E284,E294,E304,E314), "")</f>
        <v>1</v>
      </c>
      <c r="P284" s="176">
        <f t="shared" ref="P284:P289" ca="1" si="515">IF(F284&lt;&gt;"", SUM(F284,F294,F304,F314), "")</f>
        <v>0</v>
      </c>
      <c r="Q284" s="176">
        <f t="shared" ref="Q284:Q289" ca="1" si="516">IF(G284&lt;&gt;"", SUM(G284,G294,G304,G314), "")</f>
        <v>520</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521</v>
      </c>
      <c r="AO284">
        <f t="shared" ref="AO284:AO289" si="519">AO274+1</f>
        <v>41</v>
      </c>
    </row>
    <row r="285" spans="3:41" x14ac:dyDescent="0.25">
      <c r="C285" s="160"/>
      <c r="D285" s="235" t="str">
        <f t="shared" ref="D285:D289" si="520">D275</f>
        <v>B</v>
      </c>
      <c r="E285" s="91">
        <f t="shared" ca="1" si="509"/>
        <v>0</v>
      </c>
      <c r="F285" s="90">
        <f t="shared" ca="1" si="510"/>
        <v>0</v>
      </c>
      <c r="G285" s="91">
        <f t="shared" ca="1" si="511"/>
        <v>0</v>
      </c>
      <c r="H285" s="91" t="str">
        <f t="shared" ca="1" si="512"/>
        <v/>
      </c>
      <c r="I285" s="92" t="str">
        <f t="shared" ca="1" si="513"/>
        <v/>
      </c>
      <c r="J285" s="92" t="str">
        <f t="shared" ref="J285:J289" ca="1" si="521">IF(INDIRECT("'15MIN'!BK"&amp;$AO285)&lt;&gt;"", INDIRECT("'15MIN'!BT"&amp;$AO285), "")</f>
        <v/>
      </c>
      <c r="K285" s="93">
        <f t="shared" ref="K285:K289" ca="1" si="522">IF(E285&lt;&gt;"", SUM(E285:J285), "")</f>
        <v>0</v>
      </c>
      <c r="N285" s="235" t="str">
        <f t="shared" si="514"/>
        <v>B</v>
      </c>
      <c r="O285" s="176">
        <f t="shared" ref="O285:O289" ca="1" si="523">IF(E285&lt;&gt;"", SUM(E285,E295,E305,E315), "")</f>
        <v>1</v>
      </c>
      <c r="P285" s="175">
        <f t="shared" ca="1" si="515"/>
        <v>0</v>
      </c>
      <c r="Q285" s="176">
        <f t="shared" ca="1" si="516"/>
        <v>0</v>
      </c>
      <c r="R285" s="176" t="str">
        <f t="shared" ca="1" si="517"/>
        <v/>
      </c>
      <c r="S285" s="176" t="str">
        <f t="shared" ca="1" si="518"/>
        <v/>
      </c>
      <c r="T285" s="176" t="str">
        <f t="shared" ref="T285:T289" ca="1" si="524">IF(J285&lt;&gt;"", SUM(J285,J295,J305,J315), "")</f>
        <v/>
      </c>
      <c r="U285" s="173">
        <f t="shared" ref="U285:U289" ca="1" si="525">IF(O285&lt;&gt;"", SUM(O285:T285), "")</f>
        <v>1</v>
      </c>
      <c r="AO285">
        <f t="shared" si="519"/>
        <v>103</v>
      </c>
    </row>
    <row r="286" spans="3:41" x14ac:dyDescent="0.25">
      <c r="C286" s="160"/>
      <c r="D286" s="236" t="str">
        <f t="shared" si="520"/>
        <v>C</v>
      </c>
      <c r="E286" s="91">
        <f t="shared" ca="1" si="509"/>
        <v>101</v>
      </c>
      <c r="F286" s="91">
        <f t="shared" ca="1" si="510"/>
        <v>0</v>
      </c>
      <c r="G286" s="90">
        <f t="shared" ca="1" si="511"/>
        <v>0</v>
      </c>
      <c r="H286" s="91" t="str">
        <f t="shared" ca="1" si="512"/>
        <v/>
      </c>
      <c r="I286" s="92" t="str">
        <f t="shared" ca="1" si="513"/>
        <v/>
      </c>
      <c r="J286" s="92" t="str">
        <f t="shared" ca="1" si="521"/>
        <v/>
      </c>
      <c r="K286" s="93">
        <f t="shared" ca="1" si="522"/>
        <v>101</v>
      </c>
      <c r="N286" s="236" t="str">
        <f t="shared" si="514"/>
        <v>C</v>
      </c>
      <c r="O286" s="176">
        <f t="shared" ca="1" si="523"/>
        <v>440</v>
      </c>
      <c r="P286" s="176">
        <f t="shared" ca="1" si="515"/>
        <v>0</v>
      </c>
      <c r="Q286" s="175">
        <f t="shared" ca="1" si="516"/>
        <v>0</v>
      </c>
      <c r="R286" s="176" t="str">
        <f t="shared" ca="1" si="517"/>
        <v/>
      </c>
      <c r="S286" s="176" t="str">
        <f t="shared" ca="1" si="518"/>
        <v/>
      </c>
      <c r="T286" s="176" t="str">
        <f t="shared" ca="1" si="524"/>
        <v/>
      </c>
      <c r="U286" s="173">
        <f t="shared" ca="1" si="525"/>
        <v>440</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102</v>
      </c>
      <c r="F290" s="99">
        <f t="shared" ref="F290:J290" ca="1" si="526">IF(F284&lt;&gt;"", SUM(F284:F289), "")</f>
        <v>0</v>
      </c>
      <c r="G290" s="99">
        <f t="shared" ca="1" si="526"/>
        <v>113</v>
      </c>
      <c r="H290" s="99" t="str">
        <f t="shared" ca="1" si="526"/>
        <v/>
      </c>
      <c r="I290" s="99" t="str">
        <f t="shared" ca="1" si="526"/>
        <v/>
      </c>
      <c r="J290" s="99" t="str">
        <f t="shared" ca="1" si="526"/>
        <v/>
      </c>
      <c r="K290" s="100">
        <f ca="1">SUM(E284:J289)</f>
        <v>215</v>
      </c>
      <c r="N290" s="89"/>
      <c r="O290" s="174">
        <f ca="1">IF(O284&lt;&gt;"", SUM(O284:O289), "")</f>
        <v>442</v>
      </c>
      <c r="P290" s="174">
        <f t="shared" ref="P290" ca="1" si="527">IF(P284&lt;&gt;"", SUM(P284:P289), "")</f>
        <v>0</v>
      </c>
      <c r="Q290" s="174">
        <f t="shared" ref="Q290" ca="1" si="528">IF(Q284&lt;&gt;"", SUM(Q284:Q289), "")</f>
        <v>520</v>
      </c>
      <c r="R290" s="174" t="str">
        <f t="shared" ref="R290" ca="1" si="529">IF(R284&lt;&gt;"", SUM(R284:R289), "")</f>
        <v/>
      </c>
      <c r="S290" s="174" t="str">
        <f t="shared" ref="S290" ca="1" si="530">IF(S284&lt;&gt;"", SUM(S284:S289), "")</f>
        <v/>
      </c>
      <c r="T290" s="174" t="str">
        <f t="shared" ref="T290" ca="1" si="531">IF(T284&lt;&gt;"", SUM(T284:T289), "")</f>
        <v/>
      </c>
      <c r="U290" s="172">
        <f ca="1">SUM(O284:T289)</f>
        <v>962</v>
      </c>
    </row>
    <row r="292" spans="3:41" ht="23.25" x14ac:dyDescent="0.25">
      <c r="D292" s="411">
        <f>D282+TIME(0,15,0)</f>
        <v>0.53125000000000033</v>
      </c>
      <c r="E292" s="411"/>
      <c r="F292" s="411"/>
      <c r="G292" s="411"/>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0</v>
      </c>
      <c r="G294" s="91">
        <f t="shared" ref="G294:G299" ca="1" si="535">IF(INDIRECT("'15MIN'!AA"&amp;$AO294)&lt;&gt;"", INDIRECT("'15MIN'!AJ"&amp;$AO294), "")</f>
        <v>121</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121</v>
      </c>
      <c r="AO294">
        <f t="shared" ref="AO294:AO299" si="538">AO284+1</f>
        <v>42</v>
      </c>
    </row>
    <row r="295" spans="3:41" x14ac:dyDescent="0.25">
      <c r="C295" s="160"/>
      <c r="D295" s="235" t="str">
        <f t="shared" ref="D295:D299" si="539">D285</f>
        <v>B</v>
      </c>
      <c r="E295" s="91">
        <f t="shared" ca="1" si="533"/>
        <v>0</v>
      </c>
      <c r="F295" s="90">
        <f t="shared" ca="1" si="534"/>
        <v>0</v>
      </c>
      <c r="G295" s="91">
        <f t="shared" ca="1" si="535"/>
        <v>0</v>
      </c>
      <c r="H295" s="91" t="str">
        <f t="shared" ca="1" si="536"/>
        <v/>
      </c>
      <c r="I295" s="92" t="str">
        <f t="shared" ca="1" si="537"/>
        <v/>
      </c>
      <c r="J295" s="92" t="str">
        <f t="shared" ref="J295:J299" ca="1" si="540">IF(INDIRECT("'15MIN'!BK"&amp;$AO295)&lt;&gt;"", INDIRECT("'15MIN'!BT"&amp;$AO295), "")</f>
        <v/>
      </c>
      <c r="K295" s="93">
        <f t="shared" ref="K295:K299" ca="1" si="541">IF(E295&lt;&gt;"", SUM(E295:J295), "")</f>
        <v>0</v>
      </c>
      <c r="AO295">
        <f t="shared" si="538"/>
        <v>104</v>
      </c>
    </row>
    <row r="296" spans="3:41" x14ac:dyDescent="0.25">
      <c r="C296" s="160"/>
      <c r="D296" s="236" t="str">
        <f t="shared" si="539"/>
        <v>C</v>
      </c>
      <c r="E296" s="91">
        <f t="shared" ca="1" si="533"/>
        <v>116</v>
      </c>
      <c r="F296" s="91">
        <f t="shared" ca="1" si="534"/>
        <v>0</v>
      </c>
      <c r="G296" s="90">
        <f t="shared" ca="1" si="535"/>
        <v>0</v>
      </c>
      <c r="H296" s="91" t="str">
        <f t="shared" ca="1" si="536"/>
        <v/>
      </c>
      <c r="I296" s="92" t="str">
        <f t="shared" ca="1" si="537"/>
        <v/>
      </c>
      <c r="J296" s="92" t="str">
        <f t="shared" ca="1" si="540"/>
        <v/>
      </c>
      <c r="K296" s="93">
        <f t="shared" ca="1" si="541"/>
        <v>116</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116</v>
      </c>
      <c r="F300" s="99">
        <f t="shared" ref="F300:J300" ca="1" si="542">IF(F294&lt;&gt;"", SUM(F294:F299), "")</f>
        <v>0</v>
      </c>
      <c r="G300" s="99">
        <f t="shared" ca="1" si="542"/>
        <v>121</v>
      </c>
      <c r="H300" s="99" t="str">
        <f t="shared" ca="1" si="542"/>
        <v/>
      </c>
      <c r="I300" s="99" t="str">
        <f t="shared" ca="1" si="542"/>
        <v/>
      </c>
      <c r="J300" s="99" t="str">
        <f t="shared" ca="1" si="542"/>
        <v/>
      </c>
      <c r="K300" s="100">
        <f ca="1">SUM(E294:J299)</f>
        <v>237</v>
      </c>
    </row>
    <row r="301" spans="3:41" ht="45" customHeight="1" x14ac:dyDescent="0.25"/>
    <row r="302" spans="3:41" ht="23.25" x14ac:dyDescent="0.25">
      <c r="D302" s="403">
        <f>D292+TIME(0,15,0)</f>
        <v>0.54166666666666696</v>
      </c>
      <c r="E302" s="403"/>
      <c r="F302" s="403"/>
      <c r="G302" s="403"/>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0</v>
      </c>
      <c r="G304" s="91">
        <f t="shared" ref="G304:G309" ca="1" si="551">IF(INDIRECT("'15MIN'!AA"&amp;$AO304)&lt;&gt;"", INDIRECT("'15MIN'!AJ"&amp;$AO304), "")</f>
        <v>139</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139</v>
      </c>
      <c r="M304" s="410"/>
      <c r="N304" s="234" t="str">
        <f t="shared" ref="N304:N309" si="554">D304</f>
        <v>A</v>
      </c>
      <c r="O304" s="94">
        <f t="shared" ref="O304:O309" ca="1" si="555">IF(E304&lt;&gt;"", SUM(E304,E314,E324,E334), "")</f>
        <v>0</v>
      </c>
      <c r="P304" s="95">
        <f t="shared" ref="P304:P309" ca="1" si="556">IF(F304&lt;&gt;"", SUM(F304,F314,F324,F334), "")</f>
        <v>1</v>
      </c>
      <c r="Q304" s="95">
        <f t="shared" ref="Q304:Q309" ca="1" si="557">IF(G304&lt;&gt;"", SUM(G304,G314,G324,G334), "")</f>
        <v>505</v>
      </c>
      <c r="R304" s="95" t="str">
        <f t="shared" ref="R304:R309" ca="1" si="558">IF(H304&lt;&gt;"", SUM(H304,H314,H324,H334), "")</f>
        <v/>
      </c>
      <c r="S304" s="95" t="str">
        <f t="shared" ref="S304:S309" ca="1" si="559">IF(I304&lt;&gt;"", SUM(I304,I314,I324,I334), "")</f>
        <v/>
      </c>
      <c r="T304" s="95" t="str">
        <f ca="1">IF(J304&lt;&gt;"", SUM(J304,J314,J324,J334), "")</f>
        <v/>
      </c>
      <c r="U304" s="93">
        <f ca="1">IF(O304&lt;&gt;"", SUM(O304:T304), "")</f>
        <v>506</v>
      </c>
      <c r="AO304">
        <f t="shared" ref="AO304:AO309" si="560">AO294+1</f>
        <v>43</v>
      </c>
    </row>
    <row r="305" spans="3:41" ht="18" customHeight="1" x14ac:dyDescent="0.25">
      <c r="C305" s="160"/>
      <c r="D305" s="235" t="str">
        <f>IF(config!$C$15&lt;&gt;"", "B", "")</f>
        <v>B</v>
      </c>
      <c r="E305" s="91">
        <f t="shared" ca="1" si="549"/>
        <v>0</v>
      </c>
      <c r="F305" s="90">
        <f t="shared" ca="1" si="550"/>
        <v>0</v>
      </c>
      <c r="G305" s="91">
        <f t="shared" ca="1" si="551"/>
        <v>0</v>
      </c>
      <c r="H305" s="91" t="str">
        <f t="shared" ca="1" si="552"/>
        <v/>
      </c>
      <c r="I305" s="92" t="str">
        <f t="shared" ca="1" si="553"/>
        <v/>
      </c>
      <c r="J305" s="92" t="str">
        <f t="shared" ref="J305:J309" ca="1" si="561">IF(INDIRECT("'15MIN'!BK"&amp;$AO305)&lt;&gt;"", INDIRECT("'15MIN'!BT"&amp;$AO305), "")</f>
        <v/>
      </c>
      <c r="K305" s="93">
        <f t="shared" ref="K305:K309" ca="1" si="562">IF(E305&lt;&gt;"", SUM(E305:J305), "")</f>
        <v>0</v>
      </c>
      <c r="M305" s="410"/>
      <c r="N305" s="235" t="str">
        <f t="shared" si="554"/>
        <v>B</v>
      </c>
      <c r="O305" s="95">
        <f t="shared" ca="1" si="555"/>
        <v>1</v>
      </c>
      <c r="P305" s="94">
        <f t="shared" ca="1" si="556"/>
        <v>0</v>
      </c>
      <c r="Q305" s="95">
        <f t="shared" ca="1" si="557"/>
        <v>0</v>
      </c>
      <c r="R305" s="95" t="str">
        <f t="shared" ca="1" si="558"/>
        <v/>
      </c>
      <c r="S305" s="95" t="str">
        <f t="shared" ca="1" si="559"/>
        <v/>
      </c>
      <c r="T305" s="95" t="str">
        <f t="shared" ref="T305:T309" ca="1" si="563">IF(J305&lt;&gt;"", SUM(J305,J315,J325,J335), "")</f>
        <v/>
      </c>
      <c r="U305" s="93">
        <f t="shared" ref="U305:U309" ca="1" si="564">IF(O305&lt;&gt;"", SUM(O305:T305), "")</f>
        <v>1</v>
      </c>
      <c r="AO305">
        <f t="shared" si="560"/>
        <v>105</v>
      </c>
    </row>
    <row r="306" spans="3:41" ht="18" customHeight="1" x14ac:dyDescent="0.25">
      <c r="C306" s="160"/>
      <c r="D306" s="236" t="str">
        <f>IF(config!$C$16&lt;&gt;"", "C", "")</f>
        <v>C</v>
      </c>
      <c r="E306" s="91">
        <f t="shared" ca="1" si="549"/>
        <v>111</v>
      </c>
      <c r="F306" s="91">
        <f t="shared" ca="1" si="550"/>
        <v>0</v>
      </c>
      <c r="G306" s="90">
        <f t="shared" ca="1" si="551"/>
        <v>0</v>
      </c>
      <c r="H306" s="91" t="str">
        <f t="shared" ca="1" si="552"/>
        <v/>
      </c>
      <c r="I306" s="92" t="str">
        <f t="shared" ca="1" si="553"/>
        <v/>
      </c>
      <c r="J306" s="92" t="str">
        <f t="shared" ca="1" si="561"/>
        <v/>
      </c>
      <c r="K306" s="93">
        <f t="shared" ca="1" si="562"/>
        <v>111</v>
      </c>
      <c r="M306" s="410"/>
      <c r="N306" s="236" t="str">
        <f t="shared" si="554"/>
        <v>C</v>
      </c>
      <c r="O306" s="95">
        <f t="shared" ca="1" si="555"/>
        <v>429</v>
      </c>
      <c r="P306" s="95">
        <f t="shared" ca="1" si="556"/>
        <v>0</v>
      </c>
      <c r="Q306" s="94">
        <f t="shared" ca="1" si="557"/>
        <v>0</v>
      </c>
      <c r="R306" s="95" t="str">
        <f t="shared" ca="1" si="558"/>
        <v/>
      </c>
      <c r="S306" s="95" t="str">
        <f t="shared" ca="1" si="559"/>
        <v/>
      </c>
      <c r="T306" s="95" t="str">
        <f t="shared" ca="1" si="563"/>
        <v/>
      </c>
      <c r="U306" s="93">
        <f t="shared" ca="1" si="564"/>
        <v>429</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10"/>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10"/>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111</v>
      </c>
      <c r="F310" s="99">
        <f t="shared" ref="F310:J310" ca="1" si="565">IF(F304&lt;&gt;"", SUM(F304:F309), "")</f>
        <v>0</v>
      </c>
      <c r="G310" s="99">
        <f t="shared" ca="1" si="565"/>
        <v>139</v>
      </c>
      <c r="H310" s="99" t="str">
        <f t="shared" ca="1" si="565"/>
        <v/>
      </c>
      <c r="I310" s="99" t="str">
        <f t="shared" ca="1" si="565"/>
        <v/>
      </c>
      <c r="J310" s="99" t="str">
        <f t="shared" ca="1" si="565"/>
        <v/>
      </c>
      <c r="K310" s="100">
        <f ca="1">SUM(E304:J309)</f>
        <v>250</v>
      </c>
      <c r="M310" s="97"/>
      <c r="N310" s="89"/>
      <c r="O310" s="99">
        <f ca="1">IF(O304&lt;&gt;"", SUM(O304:O309), "")</f>
        <v>430</v>
      </c>
      <c r="P310" s="99">
        <f t="shared" ref="P310" ca="1" si="566">IF(P304&lt;&gt;"", SUM(P304:P309), "")</f>
        <v>1</v>
      </c>
      <c r="Q310" s="99">
        <f t="shared" ref="Q310" ca="1" si="567">IF(Q304&lt;&gt;"", SUM(Q304:Q309), "")</f>
        <v>505</v>
      </c>
      <c r="R310" s="99" t="str">
        <f t="shared" ref="R310" ca="1" si="568">IF(R304&lt;&gt;"", SUM(R304:R309), "")</f>
        <v/>
      </c>
      <c r="S310" s="99" t="str">
        <f t="shared" ref="S310" ca="1" si="569">IF(S304&lt;&gt;"", SUM(S304:S309), "")</f>
        <v/>
      </c>
      <c r="T310" s="99" t="str">
        <f t="shared" ref="T310" ca="1" si="570">IF(T304&lt;&gt;"", SUM(T304:T309), "")</f>
        <v/>
      </c>
      <c r="U310" s="100">
        <f ca="1">SUM(O304:T309)</f>
        <v>936</v>
      </c>
    </row>
    <row r="311" spans="3:41" x14ac:dyDescent="0.25">
      <c r="E311" s="101"/>
      <c r="H311" s="101"/>
    </row>
    <row r="312" spans="3:41" ht="23.25" x14ac:dyDescent="0.25">
      <c r="D312" s="411">
        <f>D302+TIME(0,15,0)</f>
        <v>0.55208333333333359</v>
      </c>
      <c r="E312" s="411"/>
      <c r="F312" s="411"/>
      <c r="G312" s="411"/>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0</v>
      </c>
      <c r="G314" s="91">
        <f t="shared" ref="G314:G319" ca="1" si="574">IF(INDIRECT("'15MIN'!AA"&amp;$AO314)&lt;&gt;"", INDIRECT("'15MIN'!AJ"&amp;$AO314), "")</f>
        <v>147</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147</v>
      </c>
      <c r="AO314">
        <f t="shared" ref="AO314:AO319" si="577">AO304+1</f>
        <v>44</v>
      </c>
    </row>
    <row r="315" spans="3:41" ht="18" customHeight="1" x14ac:dyDescent="0.25">
      <c r="C315" s="160"/>
      <c r="D315" s="235" t="str">
        <f t="shared" ref="D315:D319" si="578">D305</f>
        <v>B</v>
      </c>
      <c r="E315" s="91">
        <f t="shared" ca="1" si="572"/>
        <v>1</v>
      </c>
      <c r="F315" s="90">
        <f t="shared" ca="1" si="573"/>
        <v>0</v>
      </c>
      <c r="G315" s="91">
        <f t="shared" ca="1" si="574"/>
        <v>0</v>
      </c>
      <c r="H315" s="91" t="str">
        <f t="shared" ca="1" si="575"/>
        <v/>
      </c>
      <c r="I315" s="92" t="str">
        <f t="shared" ca="1" si="576"/>
        <v/>
      </c>
      <c r="J315" s="92" t="str">
        <f t="shared" ref="J315:J319" ca="1" si="579">IF(INDIRECT("'15MIN'!BK"&amp;$AO315)&lt;&gt;"", INDIRECT("'15MIN'!BT"&amp;$AO315), "")</f>
        <v/>
      </c>
      <c r="K315" s="93">
        <f t="shared" ref="K315:K319" ca="1" si="580">IF(E315&lt;&gt;"", SUM(E315:J315), "")</f>
        <v>1</v>
      </c>
      <c r="AO315">
        <f t="shared" si="577"/>
        <v>106</v>
      </c>
    </row>
    <row r="316" spans="3:41" ht="18" customHeight="1" x14ac:dyDescent="0.25">
      <c r="C316" s="160"/>
      <c r="D316" s="236" t="str">
        <f t="shared" si="578"/>
        <v>C</v>
      </c>
      <c r="E316" s="91">
        <f t="shared" ca="1" si="572"/>
        <v>112</v>
      </c>
      <c r="F316" s="91">
        <f t="shared" ca="1" si="573"/>
        <v>0</v>
      </c>
      <c r="G316" s="90">
        <f t="shared" ca="1" si="574"/>
        <v>0</v>
      </c>
      <c r="H316" s="91" t="str">
        <f t="shared" ca="1" si="575"/>
        <v/>
      </c>
      <c r="I316" s="92" t="str">
        <f t="shared" ca="1" si="576"/>
        <v/>
      </c>
      <c r="J316" s="92" t="str">
        <f t="shared" ca="1" si="579"/>
        <v/>
      </c>
      <c r="K316" s="93">
        <f t="shared" ca="1" si="580"/>
        <v>112</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113</v>
      </c>
      <c r="F320" s="99">
        <f t="shared" ref="F320:J320" ca="1" si="581">IF(F314&lt;&gt;"", SUM(F314:F319), "")</f>
        <v>0</v>
      </c>
      <c r="G320" s="99">
        <f t="shared" ca="1" si="581"/>
        <v>147</v>
      </c>
      <c r="H320" s="99" t="str">
        <f t="shared" ca="1" si="581"/>
        <v/>
      </c>
      <c r="I320" s="99" t="str">
        <f t="shared" ca="1" si="581"/>
        <v/>
      </c>
      <c r="J320" s="99" t="str">
        <f t="shared" ca="1" si="581"/>
        <v/>
      </c>
      <c r="K320" s="100">
        <f ca="1">SUM(E314:J319)</f>
        <v>260</v>
      </c>
    </row>
    <row r="322" spans="3:41" ht="23.25" x14ac:dyDescent="0.25">
      <c r="D322" s="411">
        <f>D312+TIME(0,15,0)</f>
        <v>0.56250000000000022</v>
      </c>
      <c r="E322" s="411"/>
      <c r="F322" s="411"/>
      <c r="G322" s="411"/>
      <c r="N322" s="412" t="str">
        <f>TEXT(D322, "hh:mm")&amp;" to "&amp;TEXT(D322+TIME(1, 0, 0), "hh:mm")</f>
        <v>13:30 to 14:30</v>
      </c>
      <c r="O322" s="412"/>
      <c r="P322" s="412"/>
      <c r="Q322" s="412"/>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0</v>
      </c>
      <c r="G324" s="91">
        <f t="shared" ref="G324:G329" ca="1" si="591">IF(INDIRECT("'15MIN'!AA"&amp;$AO324)&lt;&gt;"", INDIRECT("'15MIN'!AJ"&amp;$AO324), "")</f>
        <v>115</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115</v>
      </c>
      <c r="N324" s="234" t="str">
        <f t="shared" ref="N324:N329" si="594">D324</f>
        <v>A</v>
      </c>
      <c r="O324" s="175">
        <f ca="1">IF(E324&lt;&gt;"", SUM(E324,E334,E344,E354), "")</f>
        <v>0</v>
      </c>
      <c r="P324" s="176">
        <f t="shared" ref="P324:P329" ca="1" si="595">IF(F324&lt;&gt;"", SUM(F324,F334,F344,F354), "")</f>
        <v>2</v>
      </c>
      <c r="Q324" s="176">
        <f t="shared" ref="Q324:Q329" ca="1" si="596">IF(G324&lt;&gt;"", SUM(G324,G334,G344,G354), "")</f>
        <v>477</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479</v>
      </c>
      <c r="AO324">
        <f t="shared" ref="AO324:AO329" si="599">AO314+1</f>
        <v>45</v>
      </c>
    </row>
    <row r="325" spans="3:41" ht="18" customHeight="1" x14ac:dyDescent="0.25">
      <c r="C325" s="160"/>
      <c r="D325" s="235" t="str">
        <f t="shared" ref="D325:D329" si="600">D315</f>
        <v>B</v>
      </c>
      <c r="E325" s="91">
        <f t="shared" ca="1" si="589"/>
        <v>0</v>
      </c>
      <c r="F325" s="90">
        <f t="shared" ca="1" si="590"/>
        <v>0</v>
      </c>
      <c r="G325" s="91">
        <f t="shared" ca="1" si="591"/>
        <v>0</v>
      </c>
      <c r="H325" s="91" t="str">
        <f t="shared" ca="1" si="592"/>
        <v/>
      </c>
      <c r="I325" s="92" t="str">
        <f t="shared" ca="1" si="593"/>
        <v/>
      </c>
      <c r="J325" s="92" t="str">
        <f t="shared" ref="J325:J329" ca="1" si="601">IF(INDIRECT("'15MIN'!BK"&amp;$AO325)&lt;&gt;"", INDIRECT("'15MIN'!BT"&amp;$AO325), "")</f>
        <v/>
      </c>
      <c r="K325" s="93">
        <f t="shared" ref="K325:K329" ca="1" si="602">IF(E325&lt;&gt;"", SUM(E325:J325), "")</f>
        <v>0</v>
      </c>
      <c r="N325" s="235" t="str">
        <f t="shared" si="594"/>
        <v>B</v>
      </c>
      <c r="O325" s="176">
        <f t="shared" ref="O325:O329" ca="1" si="603">IF(E325&lt;&gt;"", SUM(E325,E335,E345,E355), "")</f>
        <v>0</v>
      </c>
      <c r="P325" s="175">
        <f t="shared" ca="1" si="595"/>
        <v>0</v>
      </c>
      <c r="Q325" s="176">
        <f t="shared" ca="1" si="596"/>
        <v>0</v>
      </c>
      <c r="R325" s="176" t="str">
        <f t="shared" ca="1" si="597"/>
        <v/>
      </c>
      <c r="S325" s="176" t="str">
        <f t="shared" ca="1" si="598"/>
        <v/>
      </c>
      <c r="T325" s="176" t="str">
        <f t="shared" ref="T325:T329" ca="1" si="604">IF(J325&lt;&gt;"", SUM(J325,J335,J345,J355), "")</f>
        <v/>
      </c>
      <c r="U325" s="173">
        <f t="shared" ref="U325:U329" ca="1" si="605">IF(O325&lt;&gt;"", SUM(O325:T325), "")</f>
        <v>0</v>
      </c>
      <c r="AO325">
        <f t="shared" si="599"/>
        <v>107</v>
      </c>
    </row>
    <row r="326" spans="3:41" ht="18" customHeight="1" x14ac:dyDescent="0.25">
      <c r="C326" s="160"/>
      <c r="D326" s="236" t="str">
        <f t="shared" si="600"/>
        <v>C</v>
      </c>
      <c r="E326" s="91">
        <f t="shared" ca="1" si="589"/>
        <v>106</v>
      </c>
      <c r="F326" s="91">
        <f t="shared" ca="1" si="590"/>
        <v>0</v>
      </c>
      <c r="G326" s="90">
        <f t="shared" ca="1" si="591"/>
        <v>0</v>
      </c>
      <c r="H326" s="91" t="str">
        <f t="shared" ca="1" si="592"/>
        <v/>
      </c>
      <c r="I326" s="92" t="str">
        <f t="shared" ca="1" si="593"/>
        <v/>
      </c>
      <c r="J326" s="92" t="str">
        <f t="shared" ca="1" si="601"/>
        <v/>
      </c>
      <c r="K326" s="93">
        <f t="shared" ca="1" si="602"/>
        <v>106</v>
      </c>
      <c r="N326" s="236" t="str">
        <f t="shared" si="594"/>
        <v>C</v>
      </c>
      <c r="O326" s="176">
        <f t="shared" ca="1" si="603"/>
        <v>432</v>
      </c>
      <c r="P326" s="176">
        <f t="shared" ca="1" si="595"/>
        <v>0</v>
      </c>
      <c r="Q326" s="175">
        <f t="shared" ca="1" si="596"/>
        <v>0</v>
      </c>
      <c r="R326" s="176" t="str">
        <f t="shared" ca="1" si="597"/>
        <v/>
      </c>
      <c r="S326" s="176" t="str">
        <f t="shared" ca="1" si="598"/>
        <v/>
      </c>
      <c r="T326" s="176" t="str">
        <f t="shared" ca="1" si="604"/>
        <v/>
      </c>
      <c r="U326" s="173">
        <f t="shared" ca="1" si="605"/>
        <v>432</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106</v>
      </c>
      <c r="F330" s="99">
        <f t="shared" ref="F330:J330" ca="1" si="606">IF(F324&lt;&gt;"", SUM(F324:F329), "")</f>
        <v>0</v>
      </c>
      <c r="G330" s="99">
        <f t="shared" ca="1" si="606"/>
        <v>115</v>
      </c>
      <c r="H330" s="99" t="str">
        <f t="shared" ca="1" si="606"/>
        <v/>
      </c>
      <c r="I330" s="99" t="str">
        <f t="shared" ca="1" si="606"/>
        <v/>
      </c>
      <c r="J330" s="99" t="str">
        <f t="shared" ca="1" si="606"/>
        <v/>
      </c>
      <c r="K330" s="100">
        <f ca="1">SUM(E324:J329)</f>
        <v>221</v>
      </c>
      <c r="N330" s="89"/>
      <c r="O330" s="174">
        <f ca="1">IF(O324&lt;&gt;"", SUM(O324:O329), "")</f>
        <v>432</v>
      </c>
      <c r="P330" s="174">
        <f t="shared" ref="P330" ca="1" si="607">IF(P324&lt;&gt;"", SUM(P324:P329), "")</f>
        <v>2</v>
      </c>
      <c r="Q330" s="174">
        <f t="shared" ref="Q330" ca="1" si="608">IF(Q324&lt;&gt;"", SUM(Q324:Q329), "")</f>
        <v>477</v>
      </c>
      <c r="R330" s="174" t="str">
        <f t="shared" ref="R330" ca="1" si="609">IF(R324&lt;&gt;"", SUM(R324:R329), "")</f>
        <v/>
      </c>
      <c r="S330" s="174" t="str">
        <f t="shared" ref="S330" ca="1" si="610">IF(S324&lt;&gt;"", SUM(S324:S329), "")</f>
        <v/>
      </c>
      <c r="T330" s="174" t="str">
        <f t="shared" ref="T330" ca="1" si="611">IF(T324&lt;&gt;"", SUM(T324:T329), "")</f>
        <v/>
      </c>
      <c r="U330" s="172">
        <f ca="1">SUM(O324:T329)</f>
        <v>911</v>
      </c>
    </row>
    <row r="332" spans="3:41" ht="23.25" x14ac:dyDescent="0.25">
      <c r="D332" s="411">
        <f>D322+TIME(0,15,0)</f>
        <v>0.57291666666666685</v>
      </c>
      <c r="E332" s="411"/>
      <c r="F332" s="411"/>
      <c r="G332" s="411"/>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1</v>
      </c>
      <c r="G334" s="91">
        <f t="shared" ref="G334:G339" ca="1" si="615">IF(INDIRECT("'15MIN'!AA"&amp;$AO334)&lt;&gt;"", INDIRECT("'15MIN'!AJ"&amp;$AO334), "")</f>
        <v>104</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105</v>
      </c>
      <c r="AO334">
        <f t="shared" ref="AO334:AO339" si="618">AO324+1</f>
        <v>46</v>
      </c>
    </row>
    <row r="335" spans="3:41" ht="18" customHeight="1" x14ac:dyDescent="0.25">
      <c r="C335" s="160"/>
      <c r="D335" s="235" t="str">
        <f t="shared" ref="D335:D339" si="619">D325</f>
        <v>B</v>
      </c>
      <c r="E335" s="91">
        <f t="shared" ca="1" si="613"/>
        <v>0</v>
      </c>
      <c r="F335" s="90">
        <f t="shared" ca="1" si="614"/>
        <v>0</v>
      </c>
      <c r="G335" s="91">
        <f t="shared" ca="1" si="615"/>
        <v>0</v>
      </c>
      <c r="H335" s="91" t="str">
        <f t="shared" ca="1" si="616"/>
        <v/>
      </c>
      <c r="I335" s="92" t="str">
        <f t="shared" ca="1" si="617"/>
        <v/>
      </c>
      <c r="J335" s="92" t="str">
        <f t="shared" ref="J335:J339" ca="1" si="620">IF(INDIRECT("'15MIN'!BK"&amp;$AO335)&lt;&gt;"", INDIRECT("'15MIN'!BT"&amp;$AO335), "")</f>
        <v/>
      </c>
      <c r="K335" s="93">
        <f t="shared" ref="K335:K339" ca="1" si="621">IF(E335&lt;&gt;"", SUM(E335:J335), "")</f>
        <v>0</v>
      </c>
      <c r="AO335">
        <f t="shared" si="618"/>
        <v>108</v>
      </c>
    </row>
    <row r="336" spans="3:41" ht="18" customHeight="1" x14ac:dyDescent="0.25">
      <c r="C336" s="160"/>
      <c r="D336" s="236" t="str">
        <f t="shared" si="619"/>
        <v>C</v>
      </c>
      <c r="E336" s="91">
        <f t="shared" ca="1" si="613"/>
        <v>100</v>
      </c>
      <c r="F336" s="91">
        <f t="shared" ca="1" si="614"/>
        <v>0</v>
      </c>
      <c r="G336" s="90">
        <f t="shared" ca="1" si="615"/>
        <v>0</v>
      </c>
      <c r="H336" s="91" t="str">
        <f t="shared" ca="1" si="616"/>
        <v/>
      </c>
      <c r="I336" s="92" t="str">
        <f t="shared" ca="1" si="617"/>
        <v/>
      </c>
      <c r="J336" s="92" t="str">
        <f t="shared" ca="1" si="620"/>
        <v/>
      </c>
      <c r="K336" s="93">
        <f t="shared" ca="1" si="621"/>
        <v>100</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100</v>
      </c>
      <c r="F340" s="99">
        <f t="shared" ref="F340:J340" ca="1" si="622">IF(F334&lt;&gt;"", SUM(F334:F339), "")</f>
        <v>1</v>
      </c>
      <c r="G340" s="99">
        <f t="shared" ca="1" si="622"/>
        <v>104</v>
      </c>
      <c r="H340" s="99" t="str">
        <f t="shared" ca="1" si="622"/>
        <v/>
      </c>
      <c r="I340" s="99" t="str">
        <f t="shared" ca="1" si="622"/>
        <v/>
      </c>
      <c r="J340" s="99" t="str">
        <f t="shared" ca="1" si="622"/>
        <v/>
      </c>
      <c r="K340" s="100">
        <f ca="1">SUM(E334:J339)</f>
        <v>205</v>
      </c>
    </row>
    <row r="341" spans="3:41" ht="45" customHeight="1" x14ac:dyDescent="0.25"/>
    <row r="342" spans="3:41" ht="23.25" x14ac:dyDescent="0.25">
      <c r="D342" s="403">
        <f>D332+TIME(0,15,0)</f>
        <v>0.58333333333333348</v>
      </c>
      <c r="E342" s="403"/>
      <c r="F342" s="403"/>
      <c r="G342" s="403"/>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1</v>
      </c>
      <c r="G344" s="91">
        <f t="shared" ref="G344:G349" ca="1" si="631">IF(INDIRECT("'15MIN'!AA"&amp;$AO344)&lt;&gt;"", INDIRECT("'15MIN'!AJ"&amp;$AO344), "")</f>
        <v>126</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127</v>
      </c>
      <c r="M344" s="410"/>
      <c r="N344" s="234" t="str">
        <f t="shared" ref="N344:N349" si="634">D344</f>
        <v>A</v>
      </c>
      <c r="O344" s="94">
        <f t="shared" ref="O344:O349" ca="1" si="635">IF(E344&lt;&gt;"", SUM(E344,E354,E364,E374), "")</f>
        <v>1</v>
      </c>
      <c r="P344" s="95">
        <f t="shared" ref="P344:P349" ca="1" si="636">IF(F344&lt;&gt;"", SUM(F344,F354,F364,F374), "")</f>
        <v>3</v>
      </c>
      <c r="Q344" s="95">
        <f t="shared" ref="Q344:Q349" ca="1" si="637">IF(G344&lt;&gt;"", SUM(G344,G354,G364,G374), "")</f>
        <v>530</v>
      </c>
      <c r="R344" s="95" t="str">
        <f t="shared" ref="R344:R349" ca="1" si="638">IF(H344&lt;&gt;"", SUM(H344,H354,H364,H374), "")</f>
        <v/>
      </c>
      <c r="S344" s="95" t="str">
        <f t="shared" ref="S344:S349" ca="1" si="639">IF(I344&lt;&gt;"", SUM(I344,I354,I364,I374), "")</f>
        <v/>
      </c>
      <c r="T344" s="95" t="str">
        <f ca="1">IF(J344&lt;&gt;"", SUM(J344,J354,J364,J374), "")</f>
        <v/>
      </c>
      <c r="U344" s="93">
        <f ca="1">IF(O344&lt;&gt;"", SUM(O344:T344), "")</f>
        <v>534</v>
      </c>
      <c r="AO344">
        <f t="shared" ref="AO344:AO349" si="640">AO334+1</f>
        <v>47</v>
      </c>
    </row>
    <row r="345" spans="3:41" ht="18" customHeight="1" x14ac:dyDescent="0.25">
      <c r="C345" s="160"/>
      <c r="D345" s="235" t="str">
        <f>IF(config!$C$15&lt;&gt;"", "B", "")</f>
        <v>B</v>
      </c>
      <c r="E345" s="91">
        <f t="shared" ca="1" si="629"/>
        <v>0</v>
      </c>
      <c r="F345" s="90">
        <f t="shared" ca="1" si="630"/>
        <v>0</v>
      </c>
      <c r="G345" s="91">
        <f t="shared" ca="1" si="631"/>
        <v>0</v>
      </c>
      <c r="H345" s="91" t="str">
        <f t="shared" ca="1" si="632"/>
        <v/>
      </c>
      <c r="I345" s="92" t="str">
        <f t="shared" ca="1" si="633"/>
        <v/>
      </c>
      <c r="J345" s="92" t="str">
        <f t="shared" ref="J345:J349" ca="1" si="641">IF(INDIRECT("'15MIN'!BK"&amp;$AO345)&lt;&gt;"", INDIRECT("'15MIN'!BT"&amp;$AO345), "")</f>
        <v/>
      </c>
      <c r="K345" s="93">
        <f t="shared" ref="K345:K349" ca="1" si="642">IF(E345&lt;&gt;"", SUM(E345:J345), "")</f>
        <v>0</v>
      </c>
      <c r="M345" s="410"/>
      <c r="N345" s="235" t="str">
        <f t="shared" si="634"/>
        <v>B</v>
      </c>
      <c r="O345" s="95">
        <f t="shared" ca="1" si="635"/>
        <v>0</v>
      </c>
      <c r="P345" s="94">
        <f t="shared" ca="1" si="636"/>
        <v>0</v>
      </c>
      <c r="Q345" s="95">
        <f t="shared" ca="1" si="637"/>
        <v>0</v>
      </c>
      <c r="R345" s="95" t="str">
        <f t="shared" ca="1" si="638"/>
        <v/>
      </c>
      <c r="S345" s="95" t="str">
        <f t="shared" ca="1" si="639"/>
        <v/>
      </c>
      <c r="T345" s="95" t="str">
        <f t="shared" ref="T345:T349" ca="1" si="643">IF(J345&lt;&gt;"", SUM(J345,J355,J365,J375), "")</f>
        <v/>
      </c>
      <c r="U345" s="93">
        <f t="shared" ref="U345:U349" ca="1" si="644">IF(O345&lt;&gt;"", SUM(O345:T345), "")</f>
        <v>0</v>
      </c>
      <c r="AO345">
        <f t="shared" si="640"/>
        <v>109</v>
      </c>
    </row>
    <row r="346" spans="3:41" ht="18" customHeight="1" x14ac:dyDescent="0.25">
      <c r="C346" s="160"/>
      <c r="D346" s="236" t="str">
        <f>IF(config!$C$16&lt;&gt;"", "C", "")</f>
        <v>C</v>
      </c>
      <c r="E346" s="91">
        <f t="shared" ca="1" si="629"/>
        <v>112</v>
      </c>
      <c r="F346" s="91">
        <f t="shared" ca="1" si="630"/>
        <v>0</v>
      </c>
      <c r="G346" s="90">
        <f t="shared" ca="1" si="631"/>
        <v>0</v>
      </c>
      <c r="H346" s="91" t="str">
        <f t="shared" ca="1" si="632"/>
        <v/>
      </c>
      <c r="I346" s="92" t="str">
        <f t="shared" ca="1" si="633"/>
        <v/>
      </c>
      <c r="J346" s="92" t="str">
        <f t="shared" ca="1" si="641"/>
        <v/>
      </c>
      <c r="K346" s="93">
        <f t="shared" ca="1" si="642"/>
        <v>112</v>
      </c>
      <c r="M346" s="410"/>
      <c r="N346" s="236" t="str">
        <f t="shared" si="634"/>
        <v>C</v>
      </c>
      <c r="O346" s="95">
        <f t="shared" ca="1" si="635"/>
        <v>479</v>
      </c>
      <c r="P346" s="95">
        <f t="shared" ca="1" si="636"/>
        <v>0</v>
      </c>
      <c r="Q346" s="94">
        <f t="shared" ca="1" si="637"/>
        <v>0</v>
      </c>
      <c r="R346" s="95" t="str">
        <f t="shared" ca="1" si="638"/>
        <v/>
      </c>
      <c r="S346" s="95" t="str">
        <f t="shared" ca="1" si="639"/>
        <v/>
      </c>
      <c r="T346" s="95" t="str">
        <f t="shared" ca="1" si="643"/>
        <v/>
      </c>
      <c r="U346" s="93">
        <f t="shared" ca="1" si="644"/>
        <v>479</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10"/>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10"/>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112</v>
      </c>
      <c r="F350" s="99">
        <f t="shared" ref="F350:J350" ca="1" si="645">IF(F344&lt;&gt;"", SUM(F344:F349), "")</f>
        <v>1</v>
      </c>
      <c r="G350" s="99">
        <f t="shared" ca="1" si="645"/>
        <v>126</v>
      </c>
      <c r="H350" s="99" t="str">
        <f t="shared" ca="1" si="645"/>
        <v/>
      </c>
      <c r="I350" s="99" t="str">
        <f t="shared" ca="1" si="645"/>
        <v/>
      </c>
      <c r="J350" s="99" t="str">
        <f t="shared" ca="1" si="645"/>
        <v/>
      </c>
      <c r="K350" s="100">
        <f ca="1">SUM(E344:J349)</f>
        <v>239</v>
      </c>
      <c r="M350" s="97"/>
      <c r="N350" s="89"/>
      <c r="O350" s="99">
        <f ca="1">IF(O344&lt;&gt;"", SUM(O344:O349), "")</f>
        <v>480</v>
      </c>
      <c r="P350" s="99">
        <f t="shared" ref="P350" ca="1" si="646">IF(P344&lt;&gt;"", SUM(P344:P349), "")</f>
        <v>3</v>
      </c>
      <c r="Q350" s="99">
        <f t="shared" ref="Q350" ca="1" si="647">IF(Q344&lt;&gt;"", SUM(Q344:Q349), "")</f>
        <v>530</v>
      </c>
      <c r="R350" s="99" t="str">
        <f t="shared" ref="R350" ca="1" si="648">IF(R344&lt;&gt;"", SUM(R344:R349), "")</f>
        <v/>
      </c>
      <c r="S350" s="99" t="str">
        <f t="shared" ref="S350" ca="1" si="649">IF(S344&lt;&gt;"", SUM(S344:S349), "")</f>
        <v/>
      </c>
      <c r="T350" s="99" t="str">
        <f t="shared" ref="T350" ca="1" si="650">IF(T344&lt;&gt;"", SUM(T344:T349), "")</f>
        <v/>
      </c>
      <c r="U350" s="100">
        <f ca="1">SUM(O344:T349)</f>
        <v>1013</v>
      </c>
    </row>
    <row r="351" spans="3:41" x14ac:dyDescent="0.25">
      <c r="E351" s="101"/>
      <c r="H351" s="101"/>
    </row>
    <row r="352" spans="3:41" ht="23.25" x14ac:dyDescent="0.25">
      <c r="D352" s="411">
        <f>D342+TIME(0,15,0)</f>
        <v>0.59375000000000011</v>
      </c>
      <c r="E352" s="411"/>
      <c r="F352" s="411"/>
      <c r="G352" s="411"/>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0</v>
      </c>
      <c r="G354" s="91">
        <f t="shared" ref="G354:G359" ca="1" si="654">IF(INDIRECT("'15MIN'!AA"&amp;$AO354)&lt;&gt;"", INDIRECT("'15MIN'!AJ"&amp;$AO354), "")</f>
        <v>132</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132</v>
      </c>
      <c r="AO354">
        <f t="shared" ref="AO354:AO359" si="657">AO344+1</f>
        <v>48</v>
      </c>
    </row>
    <row r="355" spans="3:41" ht="18" customHeight="1" x14ac:dyDescent="0.25">
      <c r="C355" s="160"/>
      <c r="D355" s="235" t="str">
        <f t="shared" ref="D355:D359" si="658">D345</f>
        <v>B</v>
      </c>
      <c r="E355" s="91">
        <f t="shared" ca="1" si="652"/>
        <v>0</v>
      </c>
      <c r="F355" s="90">
        <f t="shared" ca="1" si="653"/>
        <v>0</v>
      </c>
      <c r="G355" s="91">
        <f t="shared" ca="1" si="654"/>
        <v>0</v>
      </c>
      <c r="H355" s="91" t="str">
        <f t="shared" ca="1" si="655"/>
        <v/>
      </c>
      <c r="I355" s="92" t="str">
        <f t="shared" ca="1" si="656"/>
        <v/>
      </c>
      <c r="J355" s="92" t="str">
        <f t="shared" ref="J355:J359" ca="1" si="659">IF(INDIRECT("'15MIN'!BK"&amp;$AO355)&lt;&gt;"", INDIRECT("'15MIN'!BT"&amp;$AO355), "")</f>
        <v/>
      </c>
      <c r="K355" s="93">
        <f t="shared" ref="K355:K359" ca="1" si="660">IF(E355&lt;&gt;"", SUM(E355:J355), "")</f>
        <v>0</v>
      </c>
      <c r="AO355">
        <f t="shared" si="657"/>
        <v>110</v>
      </c>
    </row>
    <row r="356" spans="3:41" ht="18" customHeight="1" x14ac:dyDescent="0.25">
      <c r="C356" s="160"/>
      <c r="D356" s="236" t="str">
        <f t="shared" si="658"/>
        <v>C</v>
      </c>
      <c r="E356" s="91">
        <f t="shared" ca="1" si="652"/>
        <v>114</v>
      </c>
      <c r="F356" s="91">
        <f t="shared" ca="1" si="653"/>
        <v>0</v>
      </c>
      <c r="G356" s="90">
        <f t="shared" ca="1" si="654"/>
        <v>0</v>
      </c>
      <c r="H356" s="91" t="str">
        <f t="shared" ca="1" si="655"/>
        <v/>
      </c>
      <c r="I356" s="92" t="str">
        <f t="shared" ca="1" si="656"/>
        <v/>
      </c>
      <c r="J356" s="92" t="str">
        <f t="shared" ca="1" si="659"/>
        <v/>
      </c>
      <c r="K356" s="93">
        <f t="shared" ca="1" si="660"/>
        <v>114</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114</v>
      </c>
      <c r="F360" s="99">
        <f t="shared" ref="F360:J360" ca="1" si="661">IF(F354&lt;&gt;"", SUM(F354:F359), "")</f>
        <v>0</v>
      </c>
      <c r="G360" s="99">
        <f t="shared" ca="1" si="661"/>
        <v>132</v>
      </c>
      <c r="H360" s="99" t="str">
        <f t="shared" ca="1" si="661"/>
        <v/>
      </c>
      <c r="I360" s="99" t="str">
        <f t="shared" ca="1" si="661"/>
        <v/>
      </c>
      <c r="J360" s="99" t="str">
        <f t="shared" ca="1" si="661"/>
        <v/>
      </c>
      <c r="K360" s="100">
        <f ca="1">SUM(E354:J359)</f>
        <v>246</v>
      </c>
    </row>
    <row r="362" spans="3:41" ht="23.25" x14ac:dyDescent="0.25">
      <c r="D362" s="411">
        <f>D352+TIME(0,15,0)</f>
        <v>0.60416666666666674</v>
      </c>
      <c r="E362" s="411"/>
      <c r="F362" s="411"/>
      <c r="G362" s="411"/>
      <c r="N362" s="412" t="str">
        <f>TEXT(D362, "hh:mm")&amp;" to "&amp;TEXT(D362+TIME(1, 0, 0), "hh:mm")</f>
        <v>14:30 to 15:30</v>
      </c>
      <c r="O362" s="412"/>
      <c r="P362" s="412"/>
      <c r="Q362" s="412"/>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1</v>
      </c>
      <c r="F364" s="91">
        <f t="shared" ref="F364:F369" ca="1" si="670">IF(INDIRECT("'15MIN'!O"&amp;$AO364)&lt;&gt;"", INDIRECT("'15MIN'!X"&amp;$AO364), "")</f>
        <v>2</v>
      </c>
      <c r="G364" s="91">
        <f t="shared" ref="G364:G369" ca="1" si="671">IF(INDIRECT("'15MIN'!AA"&amp;$AO364)&lt;&gt;"", INDIRECT("'15MIN'!AJ"&amp;$AO364), "")</f>
        <v>132</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135</v>
      </c>
      <c r="N364" s="234" t="str">
        <f t="shared" ref="N364:N369" si="674">D364</f>
        <v>A</v>
      </c>
      <c r="O364" s="175">
        <f ca="1">IF(E364&lt;&gt;"", SUM(E364,E374,E384,E394), "")</f>
        <v>3</v>
      </c>
      <c r="P364" s="176">
        <f t="shared" ref="P364:P369" ca="1" si="675">IF(F364&lt;&gt;"", SUM(F364,F374,F384,F394), "")</f>
        <v>2</v>
      </c>
      <c r="Q364" s="176">
        <f t="shared" ref="Q364:Q369" ca="1" si="676">IF(G364&lt;&gt;"", SUM(G364,G374,G384,G394), "")</f>
        <v>577</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582</v>
      </c>
      <c r="AO364">
        <f t="shared" ref="AO364:AO369" si="679">AO354+1</f>
        <v>49</v>
      </c>
    </row>
    <row r="365" spans="3:41" ht="18" customHeight="1" x14ac:dyDescent="0.25">
      <c r="C365" s="160"/>
      <c r="D365" s="235" t="str">
        <f t="shared" ref="D365:D369" si="680">D355</f>
        <v>B</v>
      </c>
      <c r="E365" s="91">
        <f t="shared" ca="1" si="669"/>
        <v>0</v>
      </c>
      <c r="F365" s="90">
        <f t="shared" ca="1" si="670"/>
        <v>0</v>
      </c>
      <c r="G365" s="91">
        <f t="shared" ca="1" si="671"/>
        <v>0</v>
      </c>
      <c r="H365" s="91" t="str">
        <f t="shared" ca="1" si="672"/>
        <v/>
      </c>
      <c r="I365" s="92" t="str">
        <f t="shared" ca="1" si="673"/>
        <v/>
      </c>
      <c r="J365" s="92" t="str">
        <f t="shared" ref="J365:J369" ca="1" si="681">IF(INDIRECT("'15MIN'!BK"&amp;$AO365)&lt;&gt;"", INDIRECT("'15MIN'!BT"&amp;$AO365), "")</f>
        <v/>
      </c>
      <c r="K365" s="93">
        <f t="shared" ref="K365:K369" ca="1" si="682">IF(E365&lt;&gt;"", SUM(E365:J365), "")</f>
        <v>0</v>
      </c>
      <c r="N365" s="235" t="str">
        <f t="shared" si="674"/>
        <v>B</v>
      </c>
      <c r="O365" s="176">
        <f t="shared" ref="O365:O369" ca="1" si="683">IF(E365&lt;&gt;"", SUM(E365,E375,E385,E395), "")</f>
        <v>0</v>
      </c>
      <c r="P365" s="175">
        <f t="shared" ca="1" si="675"/>
        <v>0</v>
      </c>
      <c r="Q365" s="176">
        <f t="shared" ca="1" si="676"/>
        <v>0</v>
      </c>
      <c r="R365" s="176" t="str">
        <f t="shared" ca="1" si="677"/>
        <v/>
      </c>
      <c r="S365" s="176" t="str">
        <f t="shared" ca="1" si="678"/>
        <v/>
      </c>
      <c r="T365" s="176" t="str">
        <f t="shared" ref="T365:T369" ca="1" si="684">IF(J365&lt;&gt;"", SUM(J365,J375,J385,J395), "")</f>
        <v/>
      </c>
      <c r="U365" s="173">
        <f t="shared" ref="U365:U369" ca="1" si="685">IF(O365&lt;&gt;"", SUM(O365:T365), "")</f>
        <v>0</v>
      </c>
      <c r="AO365">
        <f t="shared" si="679"/>
        <v>111</v>
      </c>
    </row>
    <row r="366" spans="3:41" ht="18" customHeight="1" x14ac:dyDescent="0.25">
      <c r="C366" s="160"/>
      <c r="D366" s="236" t="str">
        <f t="shared" si="680"/>
        <v>C</v>
      </c>
      <c r="E366" s="91">
        <f t="shared" ca="1" si="669"/>
        <v>136</v>
      </c>
      <c r="F366" s="91">
        <f t="shared" ca="1" si="670"/>
        <v>0</v>
      </c>
      <c r="G366" s="90">
        <f t="shared" ca="1" si="671"/>
        <v>0</v>
      </c>
      <c r="H366" s="91" t="str">
        <f t="shared" ca="1" si="672"/>
        <v/>
      </c>
      <c r="I366" s="92" t="str">
        <f t="shared" ca="1" si="673"/>
        <v/>
      </c>
      <c r="J366" s="92" t="str">
        <f t="shared" ca="1" si="681"/>
        <v/>
      </c>
      <c r="K366" s="93">
        <f t="shared" ca="1" si="682"/>
        <v>136</v>
      </c>
      <c r="N366" s="236" t="str">
        <f t="shared" si="674"/>
        <v>C</v>
      </c>
      <c r="O366" s="176">
        <f t="shared" ca="1" si="683"/>
        <v>454</v>
      </c>
      <c r="P366" s="176">
        <f t="shared" ca="1" si="675"/>
        <v>0</v>
      </c>
      <c r="Q366" s="175">
        <f t="shared" ca="1" si="676"/>
        <v>0</v>
      </c>
      <c r="R366" s="176" t="str">
        <f t="shared" ca="1" si="677"/>
        <v/>
      </c>
      <c r="S366" s="176" t="str">
        <f t="shared" ca="1" si="678"/>
        <v/>
      </c>
      <c r="T366" s="176" t="str">
        <f t="shared" ca="1" si="684"/>
        <v/>
      </c>
      <c r="U366" s="173">
        <f t="shared" ca="1" si="685"/>
        <v>454</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137</v>
      </c>
      <c r="F370" s="99">
        <f t="shared" ref="F370:J370" ca="1" si="686">IF(F364&lt;&gt;"", SUM(F364:F369), "")</f>
        <v>2</v>
      </c>
      <c r="G370" s="99">
        <f t="shared" ca="1" si="686"/>
        <v>132</v>
      </c>
      <c r="H370" s="99" t="str">
        <f t="shared" ca="1" si="686"/>
        <v/>
      </c>
      <c r="I370" s="99" t="str">
        <f t="shared" ca="1" si="686"/>
        <v/>
      </c>
      <c r="J370" s="99" t="str">
        <f t="shared" ca="1" si="686"/>
        <v/>
      </c>
      <c r="K370" s="100">
        <f ca="1">SUM(E364:J369)</f>
        <v>271</v>
      </c>
      <c r="N370" s="89"/>
      <c r="O370" s="174">
        <f ca="1">IF(O364&lt;&gt;"", SUM(O364:O369), "")</f>
        <v>457</v>
      </c>
      <c r="P370" s="174">
        <f t="shared" ref="P370" ca="1" si="687">IF(P364&lt;&gt;"", SUM(P364:P369), "")</f>
        <v>2</v>
      </c>
      <c r="Q370" s="174">
        <f t="shared" ref="Q370" ca="1" si="688">IF(Q364&lt;&gt;"", SUM(Q364:Q369), "")</f>
        <v>577</v>
      </c>
      <c r="R370" s="174" t="str">
        <f t="shared" ref="R370" ca="1" si="689">IF(R364&lt;&gt;"", SUM(R364:R369), "")</f>
        <v/>
      </c>
      <c r="S370" s="174" t="str">
        <f t="shared" ref="S370" ca="1" si="690">IF(S364&lt;&gt;"", SUM(S364:S369), "")</f>
        <v/>
      </c>
      <c r="T370" s="174" t="str">
        <f t="shared" ref="T370" ca="1" si="691">IF(T364&lt;&gt;"", SUM(T364:T369), "")</f>
        <v/>
      </c>
      <c r="U370" s="172">
        <f ca="1">SUM(O364:T369)</f>
        <v>1036</v>
      </c>
    </row>
    <row r="372" spans="3:41" ht="23.25" x14ac:dyDescent="0.25">
      <c r="D372" s="411">
        <f>D362+TIME(0,15,0)</f>
        <v>0.61458333333333337</v>
      </c>
      <c r="E372" s="411"/>
      <c r="F372" s="411"/>
      <c r="G372" s="411"/>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0</v>
      </c>
      <c r="G374" s="91">
        <f t="shared" ref="G374:G379" ca="1" si="695">IF(INDIRECT("'15MIN'!AA"&amp;$AO374)&lt;&gt;"", INDIRECT("'15MIN'!AJ"&amp;$AO374), "")</f>
        <v>140</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140</v>
      </c>
      <c r="AO374">
        <f t="shared" ref="AO374:AO379" si="698">AO364+1</f>
        <v>50</v>
      </c>
    </row>
    <row r="375" spans="3:41" ht="18" customHeight="1" x14ac:dyDescent="0.25">
      <c r="C375" s="160"/>
      <c r="D375" s="235" t="str">
        <f t="shared" ref="D375:D379" si="699">D365</f>
        <v>B</v>
      </c>
      <c r="E375" s="91">
        <f t="shared" ca="1" si="693"/>
        <v>0</v>
      </c>
      <c r="F375" s="90">
        <f t="shared" ca="1" si="694"/>
        <v>0</v>
      </c>
      <c r="G375" s="91">
        <f t="shared" ca="1" si="695"/>
        <v>0</v>
      </c>
      <c r="H375" s="91" t="str">
        <f t="shared" ca="1" si="696"/>
        <v/>
      </c>
      <c r="I375" s="92" t="str">
        <f t="shared" ca="1" si="697"/>
        <v/>
      </c>
      <c r="J375" s="92" t="str">
        <f t="shared" ref="J375:J379" ca="1" si="700">IF(INDIRECT("'15MIN'!BK"&amp;$AO375)&lt;&gt;"", INDIRECT("'15MIN'!BT"&amp;$AO375), "")</f>
        <v/>
      </c>
      <c r="K375" s="93">
        <f t="shared" ref="K375:K379" ca="1" si="701">IF(E375&lt;&gt;"", SUM(E375:J375), "")</f>
        <v>0</v>
      </c>
      <c r="AO375">
        <f t="shared" si="698"/>
        <v>112</v>
      </c>
    </row>
    <row r="376" spans="3:41" ht="18" customHeight="1" x14ac:dyDescent="0.25">
      <c r="C376" s="160"/>
      <c r="D376" s="236" t="str">
        <f t="shared" si="699"/>
        <v>C</v>
      </c>
      <c r="E376" s="91">
        <f t="shared" ca="1" si="693"/>
        <v>117</v>
      </c>
      <c r="F376" s="91">
        <f t="shared" ca="1" si="694"/>
        <v>0</v>
      </c>
      <c r="G376" s="90">
        <f t="shared" ca="1" si="695"/>
        <v>0</v>
      </c>
      <c r="H376" s="91" t="str">
        <f t="shared" ca="1" si="696"/>
        <v/>
      </c>
      <c r="I376" s="92" t="str">
        <f t="shared" ca="1" si="697"/>
        <v/>
      </c>
      <c r="J376" s="92" t="str">
        <f t="shared" ca="1" si="700"/>
        <v/>
      </c>
      <c r="K376" s="93">
        <f t="shared" ca="1" si="701"/>
        <v>117</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117</v>
      </c>
      <c r="F380" s="99">
        <f t="shared" ref="F380:J380" ca="1" si="702">IF(F374&lt;&gt;"", SUM(F374:F379), "")</f>
        <v>0</v>
      </c>
      <c r="G380" s="99">
        <f t="shared" ca="1" si="702"/>
        <v>140</v>
      </c>
      <c r="H380" s="99" t="str">
        <f t="shared" ca="1" si="702"/>
        <v/>
      </c>
      <c r="I380" s="99" t="str">
        <f t="shared" ca="1" si="702"/>
        <v/>
      </c>
      <c r="J380" s="99" t="str">
        <f t="shared" ca="1" si="702"/>
        <v/>
      </c>
      <c r="K380" s="100">
        <f ca="1">SUM(E374:J379)</f>
        <v>257</v>
      </c>
    </row>
    <row r="381" spans="3:41" ht="45" customHeight="1" x14ac:dyDescent="0.25"/>
    <row r="382" spans="3:41" ht="23.25" x14ac:dyDescent="0.25">
      <c r="D382" s="403">
        <f>D372+TIME(0,15,0)</f>
        <v>0.625</v>
      </c>
      <c r="E382" s="403"/>
      <c r="F382" s="403"/>
      <c r="G382" s="403"/>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0</v>
      </c>
      <c r="F384" s="91">
        <f t="shared" ref="F384:F389" ca="1" si="710">IF(INDIRECT("'15MIN'!O"&amp;$AO384)&lt;&gt;"", INDIRECT("'15MIN'!X"&amp;$AO384), "")</f>
        <v>0</v>
      </c>
      <c r="G384" s="91">
        <f t="shared" ref="G384:G389" ca="1" si="711">IF(INDIRECT("'15MIN'!AA"&amp;$AO384)&lt;&gt;"", INDIRECT("'15MIN'!AJ"&amp;$AO384), "")</f>
        <v>133</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133</v>
      </c>
      <c r="M384" s="410"/>
      <c r="N384" s="234" t="str">
        <f t="shared" ref="N384:N389" si="714">D384</f>
        <v>A</v>
      </c>
      <c r="O384" s="94">
        <f t="shared" ref="O384:O389" ca="1" si="715">IF(E384&lt;&gt;"", SUM(E384,E394,E404,E414), "")</f>
        <v>3</v>
      </c>
      <c r="P384" s="95">
        <f t="shared" ref="P384:P389" ca="1" si="716">IF(F384&lt;&gt;"", SUM(F384,F394,F404,F414), "")</f>
        <v>1</v>
      </c>
      <c r="Q384" s="95">
        <f t="shared" ref="Q384:Q389" ca="1" si="717">IF(G384&lt;&gt;"", SUM(G384,G394,G404,G414), "")</f>
        <v>691</v>
      </c>
      <c r="R384" s="95" t="str">
        <f t="shared" ref="R384:R389" ca="1" si="718">IF(H384&lt;&gt;"", SUM(H384,H394,H404,H414), "")</f>
        <v/>
      </c>
      <c r="S384" s="95" t="str">
        <f t="shared" ref="S384:S389" ca="1" si="719">IF(I384&lt;&gt;"", SUM(I384,I394,I404,I414), "")</f>
        <v/>
      </c>
      <c r="T384" s="95" t="str">
        <f ca="1">IF(J384&lt;&gt;"", SUM(J384,J394,J404,J414), "")</f>
        <v/>
      </c>
      <c r="U384" s="93">
        <f ca="1">IF(O384&lt;&gt;"", SUM(O384:T384), "")</f>
        <v>695</v>
      </c>
      <c r="AO384">
        <f t="shared" ref="AO384:AO389" si="720">AO374+1</f>
        <v>51</v>
      </c>
    </row>
    <row r="385" spans="3:41" ht="18" customHeight="1" x14ac:dyDescent="0.25">
      <c r="C385" s="160"/>
      <c r="D385" s="235" t="str">
        <f>IF(config!$C$15&lt;&gt;"", "B", "")</f>
        <v>B</v>
      </c>
      <c r="E385" s="91">
        <f t="shared" ca="1" si="709"/>
        <v>0</v>
      </c>
      <c r="F385" s="90">
        <f t="shared" ca="1" si="710"/>
        <v>0</v>
      </c>
      <c r="G385" s="91">
        <f t="shared" ca="1" si="711"/>
        <v>0</v>
      </c>
      <c r="H385" s="91" t="str">
        <f t="shared" ca="1" si="712"/>
        <v/>
      </c>
      <c r="I385" s="92" t="str">
        <f t="shared" ca="1" si="713"/>
        <v/>
      </c>
      <c r="J385" s="92" t="str">
        <f t="shared" ref="J385:J389" ca="1" si="721">IF(INDIRECT("'15MIN'!BK"&amp;$AO385)&lt;&gt;"", INDIRECT("'15MIN'!BT"&amp;$AO385), "")</f>
        <v/>
      </c>
      <c r="K385" s="93">
        <f t="shared" ref="K385:K389" ca="1" si="722">IF(E385&lt;&gt;"", SUM(E385:J385), "")</f>
        <v>0</v>
      </c>
      <c r="M385" s="410"/>
      <c r="N385" s="235" t="str">
        <f t="shared" si="714"/>
        <v>B</v>
      </c>
      <c r="O385" s="95">
        <f t="shared" ca="1" si="715"/>
        <v>1</v>
      </c>
      <c r="P385" s="94">
        <f t="shared" ca="1" si="716"/>
        <v>0</v>
      </c>
      <c r="Q385" s="95">
        <f t="shared" ca="1" si="717"/>
        <v>0</v>
      </c>
      <c r="R385" s="95" t="str">
        <f t="shared" ca="1" si="718"/>
        <v/>
      </c>
      <c r="S385" s="95" t="str">
        <f t="shared" ca="1" si="719"/>
        <v/>
      </c>
      <c r="T385" s="95" t="str">
        <f t="shared" ref="T385:T389" ca="1" si="723">IF(J385&lt;&gt;"", SUM(J385,J395,J405,J415), "")</f>
        <v/>
      </c>
      <c r="U385" s="93">
        <f t="shared" ref="U385:U389" ca="1" si="724">IF(O385&lt;&gt;"", SUM(O385:T385), "")</f>
        <v>1</v>
      </c>
      <c r="AO385">
        <f t="shared" si="720"/>
        <v>113</v>
      </c>
    </row>
    <row r="386" spans="3:41" ht="18" customHeight="1" x14ac:dyDescent="0.25">
      <c r="C386" s="160"/>
      <c r="D386" s="236" t="str">
        <f>IF(config!$C$16&lt;&gt;"", "C", "")</f>
        <v>C</v>
      </c>
      <c r="E386" s="91">
        <f t="shared" ca="1" si="709"/>
        <v>102</v>
      </c>
      <c r="F386" s="91">
        <f t="shared" ca="1" si="710"/>
        <v>0</v>
      </c>
      <c r="G386" s="90">
        <f t="shared" ca="1" si="711"/>
        <v>0</v>
      </c>
      <c r="H386" s="91" t="str">
        <f t="shared" ca="1" si="712"/>
        <v/>
      </c>
      <c r="I386" s="92" t="str">
        <f t="shared" ca="1" si="713"/>
        <v/>
      </c>
      <c r="J386" s="92" t="str">
        <f t="shared" ca="1" si="721"/>
        <v/>
      </c>
      <c r="K386" s="93">
        <f t="shared" ca="1" si="722"/>
        <v>102</v>
      </c>
      <c r="M386" s="410"/>
      <c r="N386" s="236" t="str">
        <f t="shared" si="714"/>
        <v>C</v>
      </c>
      <c r="O386" s="95">
        <f t="shared" ca="1" si="715"/>
        <v>432</v>
      </c>
      <c r="P386" s="95">
        <f t="shared" ca="1" si="716"/>
        <v>0</v>
      </c>
      <c r="Q386" s="94">
        <f t="shared" ca="1" si="717"/>
        <v>1</v>
      </c>
      <c r="R386" s="95" t="str">
        <f t="shared" ca="1" si="718"/>
        <v/>
      </c>
      <c r="S386" s="95" t="str">
        <f t="shared" ca="1" si="719"/>
        <v/>
      </c>
      <c r="T386" s="95" t="str">
        <f t="shared" ca="1" si="723"/>
        <v/>
      </c>
      <c r="U386" s="93">
        <f t="shared" ca="1" si="724"/>
        <v>433</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10"/>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10"/>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102</v>
      </c>
      <c r="F390" s="99">
        <f t="shared" ref="F390:J390" ca="1" si="725">IF(F384&lt;&gt;"", SUM(F384:F389), "")</f>
        <v>0</v>
      </c>
      <c r="G390" s="99">
        <f t="shared" ca="1" si="725"/>
        <v>133</v>
      </c>
      <c r="H390" s="99" t="str">
        <f t="shared" ca="1" si="725"/>
        <v/>
      </c>
      <c r="I390" s="99" t="str">
        <f t="shared" ca="1" si="725"/>
        <v/>
      </c>
      <c r="J390" s="99" t="str">
        <f t="shared" ca="1" si="725"/>
        <v/>
      </c>
      <c r="K390" s="100">
        <f ca="1">SUM(E384:J389)</f>
        <v>235</v>
      </c>
      <c r="M390" s="97"/>
      <c r="N390" s="89"/>
      <c r="O390" s="99">
        <f ca="1">IF(O384&lt;&gt;"", SUM(O384:O389), "")</f>
        <v>436</v>
      </c>
      <c r="P390" s="99">
        <f t="shared" ref="P390" ca="1" si="726">IF(P384&lt;&gt;"", SUM(P384:P389), "")</f>
        <v>1</v>
      </c>
      <c r="Q390" s="99">
        <f t="shared" ref="Q390" ca="1" si="727">IF(Q384&lt;&gt;"", SUM(Q384:Q389), "")</f>
        <v>692</v>
      </c>
      <c r="R390" s="99" t="str">
        <f t="shared" ref="R390" ca="1" si="728">IF(R384&lt;&gt;"", SUM(R384:R389), "")</f>
        <v/>
      </c>
      <c r="S390" s="99" t="str">
        <f t="shared" ref="S390" ca="1" si="729">IF(S384&lt;&gt;"", SUM(S384:S389), "")</f>
        <v/>
      </c>
      <c r="T390" s="99" t="str">
        <f t="shared" ref="T390" ca="1" si="730">IF(T384&lt;&gt;"", SUM(T384:T389), "")</f>
        <v/>
      </c>
      <c r="U390" s="100">
        <f ca="1">SUM(O384:T389)</f>
        <v>1129</v>
      </c>
    </row>
    <row r="391" spans="3:41" x14ac:dyDescent="0.25">
      <c r="E391" s="101"/>
      <c r="H391" s="101"/>
    </row>
    <row r="392" spans="3:41" ht="23.25" x14ac:dyDescent="0.25">
      <c r="D392" s="411">
        <f>D382+TIME(0,15,0)</f>
        <v>0.63541666666666663</v>
      </c>
      <c r="E392" s="411"/>
      <c r="F392" s="411"/>
      <c r="G392" s="411"/>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2</v>
      </c>
      <c r="F394" s="91">
        <f t="shared" ref="F394:F399" ca="1" si="733">IF(INDIRECT("'15MIN'!O"&amp;$AO394)&lt;&gt;"", INDIRECT("'15MIN'!X"&amp;$AO394), "")</f>
        <v>0</v>
      </c>
      <c r="G394" s="91">
        <f t="shared" ref="G394:G399" ca="1" si="734">IF(INDIRECT("'15MIN'!AA"&amp;$AO394)&lt;&gt;"", INDIRECT("'15MIN'!AJ"&amp;$AO394), "")</f>
        <v>172</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174</v>
      </c>
      <c r="AO394">
        <f t="shared" ref="AO394:AO399" si="737">AO384+1</f>
        <v>52</v>
      </c>
    </row>
    <row r="395" spans="3:41" ht="18" customHeight="1" x14ac:dyDescent="0.25">
      <c r="C395" s="160"/>
      <c r="D395" s="235" t="str">
        <f t="shared" ref="D395:D399" si="738">D385</f>
        <v>B</v>
      </c>
      <c r="E395" s="91">
        <f t="shared" ca="1" si="732"/>
        <v>0</v>
      </c>
      <c r="F395" s="90">
        <f t="shared" ca="1" si="733"/>
        <v>0</v>
      </c>
      <c r="G395" s="91">
        <f t="shared" ca="1" si="734"/>
        <v>0</v>
      </c>
      <c r="H395" s="91" t="str">
        <f t="shared" ca="1" si="735"/>
        <v/>
      </c>
      <c r="I395" s="92" t="str">
        <f t="shared" ca="1" si="736"/>
        <v/>
      </c>
      <c r="J395" s="92" t="str">
        <f t="shared" ref="J395:J399" ca="1" si="739">IF(INDIRECT("'15MIN'!BK"&amp;$AO395)&lt;&gt;"", INDIRECT("'15MIN'!BT"&amp;$AO395), "")</f>
        <v/>
      </c>
      <c r="K395" s="93">
        <f t="shared" ref="K395:K399" ca="1" si="740">IF(E395&lt;&gt;"", SUM(E395:J395), "")</f>
        <v>0</v>
      </c>
      <c r="AO395">
        <f t="shared" si="737"/>
        <v>114</v>
      </c>
    </row>
    <row r="396" spans="3:41" ht="18" customHeight="1" x14ac:dyDescent="0.25">
      <c r="C396" s="160"/>
      <c r="D396" s="236" t="str">
        <f t="shared" si="738"/>
        <v>C</v>
      </c>
      <c r="E396" s="91">
        <f t="shared" ca="1" si="732"/>
        <v>99</v>
      </c>
      <c r="F396" s="91">
        <f t="shared" ca="1" si="733"/>
        <v>0</v>
      </c>
      <c r="G396" s="90">
        <f t="shared" ca="1" si="734"/>
        <v>0</v>
      </c>
      <c r="H396" s="91" t="str">
        <f t="shared" ca="1" si="735"/>
        <v/>
      </c>
      <c r="I396" s="92" t="str">
        <f t="shared" ca="1" si="736"/>
        <v/>
      </c>
      <c r="J396" s="92" t="str">
        <f t="shared" ca="1" si="739"/>
        <v/>
      </c>
      <c r="K396" s="93">
        <f t="shared" ca="1" si="740"/>
        <v>99</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101</v>
      </c>
      <c r="F400" s="99">
        <f t="shared" ref="F400:J400" ca="1" si="741">IF(F394&lt;&gt;"", SUM(F394:F399), "")</f>
        <v>0</v>
      </c>
      <c r="G400" s="99">
        <f t="shared" ca="1" si="741"/>
        <v>172</v>
      </c>
      <c r="H400" s="99" t="str">
        <f t="shared" ca="1" si="741"/>
        <v/>
      </c>
      <c r="I400" s="99" t="str">
        <f t="shared" ca="1" si="741"/>
        <v/>
      </c>
      <c r="J400" s="99" t="str">
        <f t="shared" ca="1" si="741"/>
        <v/>
      </c>
      <c r="K400" s="100">
        <f ca="1">SUM(E394:J399)</f>
        <v>273</v>
      </c>
    </row>
    <row r="402" spans="3:41" ht="23.25" x14ac:dyDescent="0.25">
      <c r="D402" s="411">
        <f>D392+TIME(0,15,0)</f>
        <v>0.64583333333333326</v>
      </c>
      <c r="E402" s="411"/>
      <c r="F402" s="411"/>
      <c r="G402" s="411"/>
      <c r="N402" s="412" t="str">
        <f>TEXT(D402, "hh:mm")&amp;" to "&amp;TEXT(D402+TIME(1, 0, 0), "hh:mm")</f>
        <v>15:30 to 16:30</v>
      </c>
      <c r="O402" s="412"/>
      <c r="P402" s="412"/>
      <c r="Q402" s="412"/>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1</v>
      </c>
      <c r="F404" s="91">
        <f t="shared" ref="F404:F409" ca="1" si="750">IF(INDIRECT("'15MIN'!O"&amp;$AO404)&lt;&gt;"", INDIRECT("'15MIN'!X"&amp;$AO404), "")</f>
        <v>1</v>
      </c>
      <c r="G404" s="91">
        <f t="shared" ref="G404:G409" ca="1" si="751">IF(INDIRECT("'15MIN'!AA"&amp;$AO404)&lt;&gt;"", INDIRECT("'15MIN'!AJ"&amp;$AO404), "")</f>
        <v>201</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203</v>
      </c>
      <c r="N404" s="234" t="str">
        <f t="shared" ref="N404:N409" si="754">D404</f>
        <v>A</v>
      </c>
      <c r="O404" s="175">
        <f ca="1">IF(E404&lt;&gt;"", SUM(E404,E414,E424,E434), "")</f>
        <v>1</v>
      </c>
      <c r="P404" s="176">
        <f t="shared" ref="P404:P409" ca="1" si="755">IF(F404&lt;&gt;"", SUM(F404,F414,F424,F434), "")</f>
        <v>1</v>
      </c>
      <c r="Q404" s="176">
        <f t="shared" ref="Q404:Q409" ca="1" si="756">IF(G404&lt;&gt;"", SUM(G404,G414,G424,G434), "")</f>
        <v>769</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771</v>
      </c>
      <c r="AO404">
        <f t="shared" ref="AO404:AO409" si="759">AO394+1</f>
        <v>53</v>
      </c>
    </row>
    <row r="405" spans="3:41" ht="18" customHeight="1" x14ac:dyDescent="0.25">
      <c r="C405" s="160"/>
      <c r="D405" s="235" t="str">
        <f t="shared" ref="D405:D409" si="760">D395</f>
        <v>B</v>
      </c>
      <c r="E405" s="91">
        <f t="shared" ca="1" si="749"/>
        <v>0</v>
      </c>
      <c r="F405" s="90">
        <f t="shared" ca="1" si="750"/>
        <v>0</v>
      </c>
      <c r="G405" s="91">
        <f t="shared" ca="1" si="751"/>
        <v>0</v>
      </c>
      <c r="H405" s="91" t="str">
        <f t="shared" ca="1" si="752"/>
        <v/>
      </c>
      <c r="I405" s="92" t="str">
        <f t="shared" ca="1" si="753"/>
        <v/>
      </c>
      <c r="J405" s="92" t="str">
        <f t="shared" ref="J405:J409" ca="1" si="761">IF(INDIRECT("'15MIN'!BK"&amp;$AO405)&lt;&gt;"", INDIRECT("'15MIN'!BT"&amp;$AO405), "")</f>
        <v/>
      </c>
      <c r="K405" s="93">
        <f t="shared" ref="K405:K409" ca="1" si="762">IF(E405&lt;&gt;"", SUM(E405:J405), "")</f>
        <v>0</v>
      </c>
      <c r="N405" s="235" t="str">
        <f t="shared" si="754"/>
        <v>B</v>
      </c>
      <c r="O405" s="176">
        <f t="shared" ref="O405:O409" ca="1" si="763">IF(E405&lt;&gt;"", SUM(E405,E415,E425,E435), "")</f>
        <v>1</v>
      </c>
      <c r="P405" s="175">
        <f t="shared" ca="1" si="755"/>
        <v>0</v>
      </c>
      <c r="Q405" s="176">
        <f t="shared" ca="1" si="756"/>
        <v>0</v>
      </c>
      <c r="R405" s="176" t="str">
        <f t="shared" ca="1" si="757"/>
        <v/>
      </c>
      <c r="S405" s="176" t="str">
        <f t="shared" ca="1" si="758"/>
        <v/>
      </c>
      <c r="T405" s="176" t="str">
        <f t="shared" ref="T405:T409" ca="1" si="764">IF(J405&lt;&gt;"", SUM(J405,J415,J425,J435), "")</f>
        <v/>
      </c>
      <c r="U405" s="173">
        <f t="shared" ref="U405:U409" ca="1" si="765">IF(O405&lt;&gt;"", SUM(O405:T405), "")</f>
        <v>1</v>
      </c>
      <c r="AO405">
        <f t="shared" si="759"/>
        <v>115</v>
      </c>
    </row>
    <row r="406" spans="3:41" ht="18" customHeight="1" x14ac:dyDescent="0.25">
      <c r="C406" s="160"/>
      <c r="D406" s="236" t="str">
        <f t="shared" si="760"/>
        <v>C</v>
      </c>
      <c r="E406" s="91">
        <f t="shared" ca="1" si="749"/>
        <v>117</v>
      </c>
      <c r="F406" s="91">
        <f t="shared" ca="1" si="750"/>
        <v>0</v>
      </c>
      <c r="G406" s="90">
        <f t="shared" ca="1" si="751"/>
        <v>0</v>
      </c>
      <c r="H406" s="91" t="str">
        <f t="shared" ca="1" si="752"/>
        <v/>
      </c>
      <c r="I406" s="92" t="str">
        <f t="shared" ca="1" si="753"/>
        <v/>
      </c>
      <c r="J406" s="92" t="str">
        <f t="shared" ca="1" si="761"/>
        <v/>
      </c>
      <c r="K406" s="93">
        <f t="shared" ca="1" si="762"/>
        <v>117</v>
      </c>
      <c r="N406" s="236" t="str">
        <f t="shared" si="754"/>
        <v>C</v>
      </c>
      <c r="O406" s="176">
        <f t="shared" ca="1" si="763"/>
        <v>473</v>
      </c>
      <c r="P406" s="176">
        <f t="shared" ca="1" si="755"/>
        <v>0</v>
      </c>
      <c r="Q406" s="175">
        <f t="shared" ca="1" si="756"/>
        <v>2</v>
      </c>
      <c r="R406" s="176" t="str">
        <f t="shared" ca="1" si="757"/>
        <v/>
      </c>
      <c r="S406" s="176" t="str">
        <f t="shared" ca="1" si="758"/>
        <v/>
      </c>
      <c r="T406" s="176" t="str">
        <f t="shared" ca="1" si="764"/>
        <v/>
      </c>
      <c r="U406" s="173">
        <f t="shared" ca="1" si="765"/>
        <v>475</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118</v>
      </c>
      <c r="F410" s="99">
        <f t="shared" ref="F410:J410" ca="1" si="766">IF(F404&lt;&gt;"", SUM(F404:F409), "")</f>
        <v>1</v>
      </c>
      <c r="G410" s="99">
        <f t="shared" ca="1" si="766"/>
        <v>201</v>
      </c>
      <c r="H410" s="99" t="str">
        <f t="shared" ca="1" si="766"/>
        <v/>
      </c>
      <c r="I410" s="99" t="str">
        <f t="shared" ca="1" si="766"/>
        <v/>
      </c>
      <c r="J410" s="99" t="str">
        <f t="shared" ca="1" si="766"/>
        <v/>
      </c>
      <c r="K410" s="100">
        <f ca="1">SUM(E404:J409)</f>
        <v>320</v>
      </c>
      <c r="N410" s="89"/>
      <c r="O410" s="174">
        <f ca="1">IF(O404&lt;&gt;"", SUM(O404:O409), "")</f>
        <v>475</v>
      </c>
      <c r="P410" s="174">
        <f t="shared" ref="P410" ca="1" si="767">IF(P404&lt;&gt;"", SUM(P404:P409), "")</f>
        <v>1</v>
      </c>
      <c r="Q410" s="174">
        <f t="shared" ref="Q410" ca="1" si="768">IF(Q404&lt;&gt;"", SUM(Q404:Q409), "")</f>
        <v>771</v>
      </c>
      <c r="R410" s="174" t="str">
        <f t="shared" ref="R410" ca="1" si="769">IF(R404&lt;&gt;"", SUM(R404:R409), "")</f>
        <v/>
      </c>
      <c r="S410" s="174" t="str">
        <f t="shared" ref="S410" ca="1" si="770">IF(S404&lt;&gt;"", SUM(S404:S409), "")</f>
        <v/>
      </c>
      <c r="T410" s="174" t="str">
        <f t="shared" ref="T410" ca="1" si="771">IF(T404&lt;&gt;"", SUM(T404:T409), "")</f>
        <v/>
      </c>
      <c r="U410" s="172">
        <f ca="1">SUM(O404:T409)</f>
        <v>1247</v>
      </c>
    </row>
    <row r="412" spans="3:41" ht="23.25" x14ac:dyDescent="0.25">
      <c r="D412" s="411">
        <f>D402+TIME(0,15,0)</f>
        <v>0.65624999999999989</v>
      </c>
      <c r="E412" s="411"/>
      <c r="F412" s="411"/>
      <c r="G412" s="411"/>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0</v>
      </c>
      <c r="G414" s="91">
        <f t="shared" ref="G414:G419" ca="1" si="775">IF(INDIRECT("'15MIN'!AA"&amp;$AO414)&lt;&gt;"", INDIRECT("'15MIN'!AJ"&amp;$AO414), "")</f>
        <v>185</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185</v>
      </c>
      <c r="AO414">
        <f t="shared" ref="AO414:AO419" si="778">AO404+1</f>
        <v>54</v>
      </c>
    </row>
    <row r="415" spans="3:41" ht="18" customHeight="1" x14ac:dyDescent="0.25">
      <c r="C415" s="160"/>
      <c r="D415" s="235" t="str">
        <f t="shared" ref="D415:D419" si="779">D405</f>
        <v>B</v>
      </c>
      <c r="E415" s="91">
        <f t="shared" ca="1" si="773"/>
        <v>1</v>
      </c>
      <c r="F415" s="90">
        <f t="shared" ca="1" si="774"/>
        <v>0</v>
      </c>
      <c r="G415" s="91">
        <f t="shared" ca="1" si="775"/>
        <v>0</v>
      </c>
      <c r="H415" s="91" t="str">
        <f t="shared" ca="1" si="776"/>
        <v/>
      </c>
      <c r="I415" s="92" t="str">
        <f t="shared" ca="1" si="777"/>
        <v/>
      </c>
      <c r="J415" s="92" t="str">
        <f t="shared" ref="J415:J419" ca="1" si="780">IF(INDIRECT("'15MIN'!BK"&amp;$AO415)&lt;&gt;"", INDIRECT("'15MIN'!BT"&amp;$AO415), "")</f>
        <v/>
      </c>
      <c r="K415" s="93">
        <f t="shared" ref="K415:K419" ca="1" si="781">IF(E415&lt;&gt;"", SUM(E415:J415), "")</f>
        <v>1</v>
      </c>
      <c r="AO415">
        <f t="shared" si="778"/>
        <v>116</v>
      </c>
    </row>
    <row r="416" spans="3:41" ht="18" customHeight="1" x14ac:dyDescent="0.25">
      <c r="C416" s="160"/>
      <c r="D416" s="236" t="str">
        <f t="shared" si="779"/>
        <v>C</v>
      </c>
      <c r="E416" s="91">
        <f t="shared" ca="1" si="773"/>
        <v>114</v>
      </c>
      <c r="F416" s="91">
        <f t="shared" ca="1" si="774"/>
        <v>0</v>
      </c>
      <c r="G416" s="90">
        <f t="shared" ca="1" si="775"/>
        <v>1</v>
      </c>
      <c r="H416" s="91" t="str">
        <f t="shared" ca="1" si="776"/>
        <v/>
      </c>
      <c r="I416" s="92" t="str">
        <f t="shared" ca="1" si="777"/>
        <v/>
      </c>
      <c r="J416" s="92" t="str">
        <f t="shared" ca="1" si="780"/>
        <v/>
      </c>
      <c r="K416" s="93">
        <f t="shared" ca="1" si="781"/>
        <v>115</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115</v>
      </c>
      <c r="F420" s="99">
        <f t="shared" ref="F420:J420" ca="1" si="782">IF(F414&lt;&gt;"", SUM(F414:F419), "")</f>
        <v>0</v>
      </c>
      <c r="G420" s="99">
        <f t="shared" ca="1" si="782"/>
        <v>186</v>
      </c>
      <c r="H420" s="99" t="str">
        <f t="shared" ca="1" si="782"/>
        <v/>
      </c>
      <c r="I420" s="99" t="str">
        <f t="shared" ca="1" si="782"/>
        <v/>
      </c>
      <c r="J420" s="99" t="str">
        <f t="shared" ca="1" si="782"/>
        <v/>
      </c>
      <c r="K420" s="100">
        <f ca="1">SUM(E414:J419)</f>
        <v>301</v>
      </c>
    </row>
    <row r="421" spans="3:41" ht="45" customHeight="1" x14ac:dyDescent="0.25"/>
    <row r="422" spans="3:41" ht="23.25" x14ac:dyDescent="0.25">
      <c r="D422" s="403">
        <f>D412+TIME(0,15,0)</f>
        <v>0.66666666666666652</v>
      </c>
      <c r="E422" s="403"/>
      <c r="F422" s="403"/>
      <c r="G422" s="403"/>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0</v>
      </c>
      <c r="G424" s="91">
        <f t="shared" ref="G424:G429" ca="1" si="791">IF(INDIRECT("'15MIN'!AA"&amp;$AO424)&lt;&gt;"", INDIRECT("'15MIN'!AJ"&amp;$AO424), "")</f>
        <v>180</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180</v>
      </c>
      <c r="M424" s="410"/>
      <c r="N424" s="234" t="str">
        <f t="shared" ref="N424:N429" si="794">D424</f>
        <v>A</v>
      </c>
      <c r="O424" s="94">
        <f t="shared" ref="O424:O429" ca="1" si="795">IF(E424&lt;&gt;"", SUM(E424,E434,E444,E454), "")</f>
        <v>0</v>
      </c>
      <c r="P424" s="95">
        <f t="shared" ref="P424:P429" ca="1" si="796">IF(F424&lt;&gt;"", SUM(F424,F434,F444,F454), "")</f>
        <v>2</v>
      </c>
      <c r="Q424" s="95">
        <f t="shared" ref="Q424:Q429" ca="1" si="797">IF(G424&lt;&gt;"", SUM(G424,G434,G444,G454), "")</f>
        <v>829</v>
      </c>
      <c r="R424" s="95" t="str">
        <f t="shared" ref="R424:R429" ca="1" si="798">IF(H424&lt;&gt;"", SUM(H424,H434,H444,H454), "")</f>
        <v/>
      </c>
      <c r="S424" s="95" t="str">
        <f t="shared" ref="S424:S429" ca="1" si="799">IF(I424&lt;&gt;"", SUM(I424,I434,I444,I454), "")</f>
        <v/>
      </c>
      <c r="T424" s="95" t="str">
        <f ca="1">IF(J424&lt;&gt;"", SUM(J424,J434,J444,J454), "")</f>
        <v/>
      </c>
      <c r="U424" s="93">
        <f ca="1">IF(O424&lt;&gt;"", SUM(O424:T424), "")</f>
        <v>831</v>
      </c>
      <c r="AO424">
        <f t="shared" ref="AO424:AO429" si="800">AO414+1</f>
        <v>55</v>
      </c>
    </row>
    <row r="425" spans="3:41" ht="18" customHeight="1" x14ac:dyDescent="0.25">
      <c r="C425" s="160"/>
      <c r="D425" s="235" t="str">
        <f>IF(config!$C$15&lt;&gt;"", "B", "")</f>
        <v>B</v>
      </c>
      <c r="E425" s="91">
        <f t="shared" ca="1" si="789"/>
        <v>0</v>
      </c>
      <c r="F425" s="90">
        <f t="shared" ca="1" si="790"/>
        <v>0</v>
      </c>
      <c r="G425" s="91">
        <f t="shared" ca="1" si="791"/>
        <v>0</v>
      </c>
      <c r="H425" s="91" t="str">
        <f t="shared" ca="1" si="792"/>
        <v/>
      </c>
      <c r="I425" s="92" t="str">
        <f t="shared" ca="1" si="793"/>
        <v/>
      </c>
      <c r="J425" s="92" t="str">
        <f t="shared" ref="J425:J429" ca="1" si="801">IF(INDIRECT("'15MIN'!BK"&amp;$AO425)&lt;&gt;"", INDIRECT("'15MIN'!BT"&amp;$AO425), "")</f>
        <v/>
      </c>
      <c r="K425" s="93">
        <f t="shared" ref="K425:K429" ca="1" si="802">IF(E425&lt;&gt;"", SUM(E425:J425), "")</f>
        <v>0</v>
      </c>
      <c r="M425" s="410"/>
      <c r="N425" s="235" t="str">
        <f t="shared" si="794"/>
        <v>B</v>
      </c>
      <c r="O425" s="95">
        <f t="shared" ca="1" si="795"/>
        <v>0</v>
      </c>
      <c r="P425" s="94">
        <f t="shared" ca="1" si="796"/>
        <v>0</v>
      </c>
      <c r="Q425" s="95">
        <f t="shared" ca="1" si="797"/>
        <v>0</v>
      </c>
      <c r="R425" s="95" t="str">
        <f t="shared" ca="1" si="798"/>
        <v/>
      </c>
      <c r="S425" s="95" t="str">
        <f t="shared" ca="1" si="799"/>
        <v/>
      </c>
      <c r="T425" s="95" t="str">
        <f t="shared" ref="T425:T429" ca="1" si="803">IF(J425&lt;&gt;"", SUM(J425,J435,J445,J455), "")</f>
        <v/>
      </c>
      <c r="U425" s="93">
        <f t="shared" ref="U425:U429" ca="1" si="804">IF(O425&lt;&gt;"", SUM(O425:T425), "")</f>
        <v>0</v>
      </c>
      <c r="AO425">
        <f t="shared" si="800"/>
        <v>117</v>
      </c>
    </row>
    <row r="426" spans="3:41" ht="18" customHeight="1" x14ac:dyDescent="0.25">
      <c r="C426" s="160"/>
      <c r="D426" s="236" t="str">
        <f>IF(config!$C$16&lt;&gt;"", "C", "")</f>
        <v>C</v>
      </c>
      <c r="E426" s="91">
        <f t="shared" ca="1" si="789"/>
        <v>121</v>
      </c>
      <c r="F426" s="91">
        <f t="shared" ca="1" si="790"/>
        <v>0</v>
      </c>
      <c r="G426" s="90">
        <f t="shared" ca="1" si="791"/>
        <v>0</v>
      </c>
      <c r="H426" s="91" t="str">
        <f t="shared" ca="1" si="792"/>
        <v/>
      </c>
      <c r="I426" s="92" t="str">
        <f t="shared" ca="1" si="793"/>
        <v/>
      </c>
      <c r="J426" s="92" t="str">
        <f t="shared" ca="1" si="801"/>
        <v/>
      </c>
      <c r="K426" s="93">
        <f t="shared" ca="1" si="802"/>
        <v>121</v>
      </c>
      <c r="M426" s="410"/>
      <c r="N426" s="236" t="str">
        <f t="shared" si="794"/>
        <v>C</v>
      </c>
      <c r="O426" s="95">
        <f t="shared" ca="1" si="795"/>
        <v>451</v>
      </c>
      <c r="P426" s="95">
        <f t="shared" ca="1" si="796"/>
        <v>0</v>
      </c>
      <c r="Q426" s="94">
        <f t="shared" ca="1" si="797"/>
        <v>2</v>
      </c>
      <c r="R426" s="95" t="str">
        <f t="shared" ca="1" si="798"/>
        <v/>
      </c>
      <c r="S426" s="95" t="str">
        <f t="shared" ca="1" si="799"/>
        <v/>
      </c>
      <c r="T426" s="95" t="str">
        <f t="shared" ca="1" si="803"/>
        <v/>
      </c>
      <c r="U426" s="93">
        <f t="shared" ca="1" si="804"/>
        <v>453</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10"/>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10"/>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121</v>
      </c>
      <c r="F430" s="99">
        <f t="shared" ref="F430:J430" ca="1" si="805">IF(F424&lt;&gt;"", SUM(F424:F429), "")</f>
        <v>0</v>
      </c>
      <c r="G430" s="99">
        <f t="shared" ca="1" si="805"/>
        <v>180</v>
      </c>
      <c r="H430" s="99" t="str">
        <f t="shared" ca="1" si="805"/>
        <v/>
      </c>
      <c r="I430" s="99" t="str">
        <f t="shared" ca="1" si="805"/>
        <v/>
      </c>
      <c r="J430" s="99" t="str">
        <f t="shared" ca="1" si="805"/>
        <v/>
      </c>
      <c r="K430" s="100">
        <f ca="1">SUM(E424:J429)</f>
        <v>301</v>
      </c>
      <c r="M430" s="97"/>
      <c r="N430" s="89"/>
      <c r="O430" s="99">
        <f ca="1">IF(O424&lt;&gt;"", SUM(O424:O429), "")</f>
        <v>451</v>
      </c>
      <c r="P430" s="99">
        <f t="shared" ref="P430" ca="1" si="806">IF(P424&lt;&gt;"", SUM(P424:P429), "")</f>
        <v>2</v>
      </c>
      <c r="Q430" s="99">
        <f t="shared" ref="Q430" ca="1" si="807">IF(Q424&lt;&gt;"", SUM(Q424:Q429), "")</f>
        <v>831</v>
      </c>
      <c r="R430" s="99" t="str">
        <f t="shared" ref="R430" ca="1" si="808">IF(R424&lt;&gt;"", SUM(R424:R429), "")</f>
        <v/>
      </c>
      <c r="S430" s="99" t="str">
        <f t="shared" ref="S430" ca="1" si="809">IF(S424&lt;&gt;"", SUM(S424:S429), "")</f>
        <v/>
      </c>
      <c r="T430" s="99" t="str">
        <f t="shared" ref="T430" ca="1" si="810">IF(T424&lt;&gt;"", SUM(T424:T429), "")</f>
        <v/>
      </c>
      <c r="U430" s="100">
        <f ca="1">SUM(O424:T429)</f>
        <v>1284</v>
      </c>
    </row>
    <row r="431" spans="3:41" x14ac:dyDescent="0.25">
      <c r="E431" s="101"/>
      <c r="H431" s="101"/>
    </row>
    <row r="432" spans="3:41" ht="23.25" x14ac:dyDescent="0.25">
      <c r="D432" s="411">
        <f>D422+TIME(0,15,0)</f>
        <v>0.67708333333333315</v>
      </c>
      <c r="E432" s="411"/>
      <c r="F432" s="411"/>
      <c r="G432" s="411"/>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0</v>
      </c>
      <c r="G434" s="91">
        <f t="shared" ref="G434:G439" ca="1" si="814">IF(INDIRECT("'15MIN'!AA"&amp;$AO434)&lt;&gt;"", INDIRECT("'15MIN'!AJ"&amp;$AO434), "")</f>
        <v>203</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203</v>
      </c>
      <c r="AO434">
        <f t="shared" ref="AO434:AO439" si="817">AO424+1</f>
        <v>56</v>
      </c>
    </row>
    <row r="435" spans="3:41" ht="18" customHeight="1" x14ac:dyDescent="0.25">
      <c r="C435" s="160"/>
      <c r="D435" s="235" t="str">
        <f t="shared" ref="D435:D439" si="818">D425</f>
        <v>B</v>
      </c>
      <c r="E435" s="91">
        <f t="shared" ca="1" si="812"/>
        <v>0</v>
      </c>
      <c r="F435" s="90">
        <f t="shared" ca="1" si="813"/>
        <v>0</v>
      </c>
      <c r="G435" s="91">
        <f t="shared" ca="1" si="814"/>
        <v>0</v>
      </c>
      <c r="H435" s="91" t="str">
        <f t="shared" ca="1" si="815"/>
        <v/>
      </c>
      <c r="I435" s="92" t="str">
        <f t="shared" ca="1" si="816"/>
        <v/>
      </c>
      <c r="J435" s="92" t="str">
        <f t="shared" ref="J435:J439" ca="1" si="819">IF(INDIRECT("'15MIN'!BK"&amp;$AO435)&lt;&gt;"", INDIRECT("'15MIN'!BT"&amp;$AO435), "")</f>
        <v/>
      </c>
      <c r="K435" s="93">
        <f t="shared" ref="K435:K439" ca="1" si="820">IF(E435&lt;&gt;"", SUM(E435:J435), "")</f>
        <v>0</v>
      </c>
      <c r="AO435">
        <f t="shared" si="817"/>
        <v>118</v>
      </c>
    </row>
    <row r="436" spans="3:41" ht="18" customHeight="1" x14ac:dyDescent="0.25">
      <c r="C436" s="160"/>
      <c r="D436" s="236" t="str">
        <f t="shared" si="818"/>
        <v>C</v>
      </c>
      <c r="E436" s="91">
        <f t="shared" ca="1" si="812"/>
        <v>121</v>
      </c>
      <c r="F436" s="91">
        <f t="shared" ca="1" si="813"/>
        <v>0</v>
      </c>
      <c r="G436" s="90">
        <f t="shared" ca="1" si="814"/>
        <v>1</v>
      </c>
      <c r="H436" s="91" t="str">
        <f t="shared" ca="1" si="815"/>
        <v/>
      </c>
      <c r="I436" s="92" t="str">
        <f t="shared" ca="1" si="816"/>
        <v/>
      </c>
      <c r="J436" s="92" t="str">
        <f t="shared" ca="1" si="819"/>
        <v/>
      </c>
      <c r="K436" s="93">
        <f t="shared" ca="1" si="820"/>
        <v>122</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121</v>
      </c>
      <c r="F440" s="99">
        <f t="shared" ref="F440:J440" ca="1" si="821">IF(F434&lt;&gt;"", SUM(F434:F439), "")</f>
        <v>0</v>
      </c>
      <c r="G440" s="99">
        <f t="shared" ca="1" si="821"/>
        <v>204</v>
      </c>
      <c r="H440" s="99" t="str">
        <f t="shared" ca="1" si="821"/>
        <v/>
      </c>
      <c r="I440" s="99" t="str">
        <f t="shared" ca="1" si="821"/>
        <v/>
      </c>
      <c r="J440" s="99" t="str">
        <f t="shared" ca="1" si="821"/>
        <v/>
      </c>
      <c r="K440" s="100">
        <f ca="1">SUM(E434:J439)</f>
        <v>325</v>
      </c>
    </row>
    <row r="442" spans="3:41" ht="23.25" x14ac:dyDescent="0.25">
      <c r="D442" s="411">
        <f>D432+TIME(0,15,0)</f>
        <v>0.68749999999999978</v>
      </c>
      <c r="E442" s="411"/>
      <c r="F442" s="411"/>
      <c r="G442" s="411"/>
      <c r="N442" s="412" t="str">
        <f>TEXT(D442, "hh:mm")&amp;" to "&amp;TEXT(D442+TIME(1, 0, 0), "hh:mm")</f>
        <v>16:30 to 17:30</v>
      </c>
      <c r="O442" s="412"/>
      <c r="P442" s="412"/>
      <c r="Q442" s="412"/>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1</v>
      </c>
      <c r="G444" s="91">
        <f t="shared" ref="G444:G449" ca="1" si="831">IF(INDIRECT("'15MIN'!AA"&amp;$AO444)&lt;&gt;"", INDIRECT("'15MIN'!AJ"&amp;$AO444), "")</f>
        <v>210</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211</v>
      </c>
      <c r="N444" s="234" t="str">
        <f t="shared" ref="N444:N449" si="834">D444</f>
        <v>A</v>
      </c>
      <c r="O444" s="175">
        <f ca="1">IF(E444&lt;&gt;"", SUM(E444,E454,E464,E474), "")</f>
        <v>0</v>
      </c>
      <c r="P444" s="176">
        <f t="shared" ref="P444:P449" ca="1" si="835">IF(F444&lt;&gt;"", SUM(F444,F454,F464,F474), "")</f>
        <v>2</v>
      </c>
      <c r="Q444" s="176">
        <f t="shared" ref="Q444:Q449" ca="1" si="836">IF(G444&lt;&gt;"", SUM(G444,G454,G464,G474), "")</f>
        <v>867</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869</v>
      </c>
      <c r="AO444">
        <f t="shared" ref="AO444:AO449" si="839">AO434+1</f>
        <v>57</v>
      </c>
    </row>
    <row r="445" spans="3:41" ht="18" customHeight="1" x14ac:dyDescent="0.25">
      <c r="C445" s="160"/>
      <c r="D445" s="235" t="str">
        <f t="shared" ref="D445:D449" si="840">D435</f>
        <v>B</v>
      </c>
      <c r="E445" s="91">
        <f t="shared" ca="1" si="829"/>
        <v>0</v>
      </c>
      <c r="F445" s="90">
        <f t="shared" ca="1" si="830"/>
        <v>0</v>
      </c>
      <c r="G445" s="91">
        <f t="shared" ca="1" si="831"/>
        <v>0</v>
      </c>
      <c r="H445" s="91" t="str">
        <f t="shared" ca="1" si="832"/>
        <v/>
      </c>
      <c r="I445" s="92" t="str">
        <f t="shared" ca="1" si="833"/>
        <v/>
      </c>
      <c r="J445" s="92" t="str">
        <f t="shared" ref="J445:J449" ca="1" si="841">IF(INDIRECT("'15MIN'!BK"&amp;$AO445)&lt;&gt;"", INDIRECT("'15MIN'!BT"&amp;$AO445), "")</f>
        <v/>
      </c>
      <c r="K445" s="93">
        <f t="shared" ref="K445:K449" ca="1" si="842">IF(E445&lt;&gt;"", SUM(E445:J445), "")</f>
        <v>0</v>
      </c>
      <c r="N445" s="235" t="str">
        <f t="shared" si="834"/>
        <v>B</v>
      </c>
      <c r="O445" s="176">
        <f t="shared" ref="O445:O449" ca="1" si="843">IF(E445&lt;&gt;"", SUM(E445,E455,E465,E475), "")</f>
        <v>0</v>
      </c>
      <c r="P445" s="175">
        <f t="shared" ca="1" si="835"/>
        <v>0</v>
      </c>
      <c r="Q445" s="176">
        <f t="shared" ca="1" si="836"/>
        <v>0</v>
      </c>
      <c r="R445" s="176" t="str">
        <f t="shared" ca="1" si="837"/>
        <v/>
      </c>
      <c r="S445" s="176" t="str">
        <f t="shared" ca="1" si="838"/>
        <v/>
      </c>
      <c r="T445" s="176" t="str">
        <f t="shared" ref="T445:T449" ca="1" si="844">IF(J445&lt;&gt;"", SUM(J445,J455,J465,J475), "")</f>
        <v/>
      </c>
      <c r="U445" s="173">
        <f t="shared" ref="U445:U449" ca="1" si="845">IF(O445&lt;&gt;"", SUM(O445:T445), "")</f>
        <v>0</v>
      </c>
      <c r="AO445">
        <f t="shared" si="839"/>
        <v>119</v>
      </c>
    </row>
    <row r="446" spans="3:41" ht="18" customHeight="1" x14ac:dyDescent="0.25">
      <c r="C446" s="160"/>
      <c r="D446" s="236" t="str">
        <f t="shared" si="840"/>
        <v>C</v>
      </c>
      <c r="E446" s="91">
        <f t="shared" ca="1" si="829"/>
        <v>113</v>
      </c>
      <c r="F446" s="91">
        <f t="shared" ca="1" si="830"/>
        <v>0</v>
      </c>
      <c r="G446" s="90">
        <f t="shared" ca="1" si="831"/>
        <v>0</v>
      </c>
      <c r="H446" s="91" t="str">
        <f t="shared" ca="1" si="832"/>
        <v/>
      </c>
      <c r="I446" s="92" t="str">
        <f t="shared" ca="1" si="833"/>
        <v/>
      </c>
      <c r="J446" s="92" t="str">
        <f t="shared" ca="1" si="841"/>
        <v/>
      </c>
      <c r="K446" s="93">
        <f t="shared" ca="1" si="842"/>
        <v>113</v>
      </c>
      <c r="N446" s="236" t="str">
        <f t="shared" si="834"/>
        <v>C</v>
      </c>
      <c r="O446" s="176">
        <f t="shared" ca="1" si="843"/>
        <v>428</v>
      </c>
      <c r="P446" s="176">
        <f t="shared" ca="1" si="835"/>
        <v>0</v>
      </c>
      <c r="Q446" s="175">
        <f t="shared" ca="1" si="836"/>
        <v>1</v>
      </c>
      <c r="R446" s="176" t="str">
        <f t="shared" ca="1" si="837"/>
        <v/>
      </c>
      <c r="S446" s="176" t="str">
        <f t="shared" ca="1" si="838"/>
        <v/>
      </c>
      <c r="T446" s="176" t="str">
        <f t="shared" ca="1" si="844"/>
        <v/>
      </c>
      <c r="U446" s="173">
        <f t="shared" ca="1" si="845"/>
        <v>429</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113</v>
      </c>
      <c r="F450" s="99">
        <f t="shared" ref="F450:J450" ca="1" si="846">IF(F444&lt;&gt;"", SUM(F444:F449), "")</f>
        <v>1</v>
      </c>
      <c r="G450" s="99">
        <f t="shared" ca="1" si="846"/>
        <v>210</v>
      </c>
      <c r="H450" s="99" t="str">
        <f t="shared" ca="1" si="846"/>
        <v/>
      </c>
      <c r="I450" s="99" t="str">
        <f t="shared" ca="1" si="846"/>
        <v/>
      </c>
      <c r="J450" s="99" t="str">
        <f t="shared" ca="1" si="846"/>
        <v/>
      </c>
      <c r="K450" s="100">
        <f ca="1">SUM(E444:J449)</f>
        <v>324</v>
      </c>
      <c r="N450" s="89"/>
      <c r="O450" s="174">
        <f ca="1">IF(O444&lt;&gt;"", SUM(O444:O449), "")</f>
        <v>428</v>
      </c>
      <c r="P450" s="174">
        <f t="shared" ref="P450" ca="1" si="847">IF(P444&lt;&gt;"", SUM(P444:P449), "")</f>
        <v>2</v>
      </c>
      <c r="Q450" s="174">
        <f t="shared" ref="Q450" ca="1" si="848">IF(Q444&lt;&gt;"", SUM(Q444:Q449), "")</f>
        <v>868</v>
      </c>
      <c r="R450" s="174" t="str">
        <f t="shared" ref="R450" ca="1" si="849">IF(R444&lt;&gt;"", SUM(R444:R449), "")</f>
        <v/>
      </c>
      <c r="S450" s="174" t="str">
        <f t="shared" ref="S450" ca="1" si="850">IF(S444&lt;&gt;"", SUM(S444:S449), "")</f>
        <v/>
      </c>
      <c r="T450" s="174" t="str">
        <f t="shared" ref="T450" ca="1" si="851">IF(T444&lt;&gt;"", SUM(T444:T449), "")</f>
        <v/>
      </c>
      <c r="U450" s="172">
        <f ca="1">SUM(O444:T449)</f>
        <v>1298</v>
      </c>
    </row>
    <row r="452" spans="3:41" ht="23.25" x14ac:dyDescent="0.25">
      <c r="D452" s="411">
        <f>D442+TIME(0,15,0)</f>
        <v>0.69791666666666641</v>
      </c>
      <c r="E452" s="411"/>
      <c r="F452" s="411"/>
      <c r="G452" s="411"/>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1</v>
      </c>
      <c r="G454" s="91">
        <f t="shared" ref="G454:G459" ca="1" si="855">IF(INDIRECT("'15MIN'!AA"&amp;$AO454)&lt;&gt;"", INDIRECT("'15MIN'!AJ"&amp;$AO454), "")</f>
        <v>236</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237</v>
      </c>
      <c r="AO454">
        <f t="shared" ref="AO454:AO459" si="858">AO444+1</f>
        <v>58</v>
      </c>
    </row>
    <row r="455" spans="3:41" ht="18" customHeight="1" x14ac:dyDescent="0.25">
      <c r="C455" s="160"/>
      <c r="D455" s="235" t="str">
        <f t="shared" ref="D455:D459" si="859">D445</f>
        <v>B</v>
      </c>
      <c r="E455" s="91">
        <f t="shared" ca="1" si="853"/>
        <v>0</v>
      </c>
      <c r="F455" s="90">
        <f t="shared" ca="1" si="854"/>
        <v>0</v>
      </c>
      <c r="G455" s="91">
        <f t="shared" ca="1" si="855"/>
        <v>0</v>
      </c>
      <c r="H455" s="91" t="str">
        <f t="shared" ca="1" si="856"/>
        <v/>
      </c>
      <c r="I455" s="92" t="str">
        <f t="shared" ca="1" si="857"/>
        <v/>
      </c>
      <c r="J455" s="92" t="str">
        <f t="shared" ref="J455:J459" ca="1" si="860">IF(INDIRECT("'15MIN'!BK"&amp;$AO455)&lt;&gt;"", INDIRECT("'15MIN'!BT"&amp;$AO455), "")</f>
        <v/>
      </c>
      <c r="K455" s="93">
        <f t="shared" ref="K455:K459" ca="1" si="861">IF(E455&lt;&gt;"", SUM(E455:J455), "")</f>
        <v>0</v>
      </c>
      <c r="AO455">
        <f t="shared" si="858"/>
        <v>120</v>
      </c>
    </row>
    <row r="456" spans="3:41" ht="18" customHeight="1" x14ac:dyDescent="0.25">
      <c r="C456" s="160"/>
      <c r="D456" s="236" t="str">
        <f t="shared" si="859"/>
        <v>C</v>
      </c>
      <c r="E456" s="91">
        <f t="shared" ca="1" si="853"/>
        <v>96</v>
      </c>
      <c r="F456" s="91">
        <f t="shared" ca="1" si="854"/>
        <v>0</v>
      </c>
      <c r="G456" s="90">
        <f t="shared" ca="1" si="855"/>
        <v>1</v>
      </c>
      <c r="H456" s="91" t="str">
        <f t="shared" ca="1" si="856"/>
        <v/>
      </c>
      <c r="I456" s="92" t="str">
        <f t="shared" ca="1" si="857"/>
        <v/>
      </c>
      <c r="J456" s="92" t="str">
        <f t="shared" ca="1" si="860"/>
        <v/>
      </c>
      <c r="K456" s="93">
        <f t="shared" ca="1" si="861"/>
        <v>97</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96</v>
      </c>
      <c r="F460" s="99">
        <f t="shared" ref="F460:J460" ca="1" si="862">IF(F454&lt;&gt;"", SUM(F454:F459), "")</f>
        <v>1</v>
      </c>
      <c r="G460" s="99">
        <f t="shared" ca="1" si="862"/>
        <v>237</v>
      </c>
      <c r="H460" s="99" t="str">
        <f t="shared" ca="1" si="862"/>
        <v/>
      </c>
      <c r="I460" s="99" t="str">
        <f t="shared" ca="1" si="862"/>
        <v/>
      </c>
      <c r="J460" s="99" t="str">
        <f t="shared" ca="1" si="862"/>
        <v/>
      </c>
      <c r="K460" s="100">
        <f ca="1">SUM(E454:J459)</f>
        <v>334</v>
      </c>
    </row>
    <row r="461" spans="3:41" ht="45" customHeight="1" x14ac:dyDescent="0.25"/>
    <row r="462" spans="3:41" ht="23.25" x14ac:dyDescent="0.25">
      <c r="D462" s="403">
        <f>D452+TIME(0,15,0)</f>
        <v>0.70833333333333304</v>
      </c>
      <c r="E462" s="403"/>
      <c r="F462" s="403"/>
      <c r="G462" s="403"/>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0</v>
      </c>
      <c r="G464" s="91">
        <f t="shared" ref="G464:G469" ca="1" si="871">IF(INDIRECT("'15MIN'!AA"&amp;$AO464)&lt;&gt;"", INDIRECT("'15MIN'!AJ"&amp;$AO464), "")</f>
        <v>189</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189</v>
      </c>
      <c r="M464" s="410"/>
      <c r="N464" s="234" t="str">
        <f t="shared" ref="N464:N469" si="874">D464</f>
        <v>A</v>
      </c>
      <c r="O464" s="94">
        <f t="shared" ref="O464:O469" ca="1" si="875">IF(E464&lt;&gt;"", SUM(E464,E474,E484,E494), "")</f>
        <v>0</v>
      </c>
      <c r="P464" s="95">
        <f t="shared" ref="P464:P469" ca="1" si="876">IF(F464&lt;&gt;"", SUM(F464,F474,F484,F494), "")</f>
        <v>1</v>
      </c>
      <c r="Q464" s="95">
        <f t="shared" ref="Q464:Q469" ca="1" si="877">IF(G464&lt;&gt;"", SUM(G464,G474,G484,G494), "")</f>
        <v>831</v>
      </c>
      <c r="R464" s="95" t="str">
        <f t="shared" ref="R464:R469" ca="1" si="878">IF(H464&lt;&gt;"", SUM(H464,H474,H484,H494), "")</f>
        <v/>
      </c>
      <c r="S464" s="95" t="str">
        <f t="shared" ref="S464:S469" ca="1" si="879">IF(I464&lt;&gt;"", SUM(I464,I474,I484,I494), "")</f>
        <v/>
      </c>
      <c r="T464" s="95" t="str">
        <f ca="1">IF(J464&lt;&gt;"", SUM(J464,J474,J484,J494), "")</f>
        <v/>
      </c>
      <c r="U464" s="93">
        <f ca="1">IF(O464&lt;&gt;"", SUM(O464:T464), "")</f>
        <v>832</v>
      </c>
      <c r="AO464">
        <f t="shared" ref="AO464:AO469" si="880">AO454+1</f>
        <v>59</v>
      </c>
    </row>
    <row r="465" spans="3:41" ht="18" customHeight="1" x14ac:dyDescent="0.25">
      <c r="C465" s="160"/>
      <c r="D465" s="235" t="str">
        <f>IF(config!$C$15&lt;&gt;"", "B", "")</f>
        <v>B</v>
      </c>
      <c r="E465" s="91">
        <f t="shared" ca="1" si="869"/>
        <v>0</v>
      </c>
      <c r="F465" s="90">
        <f t="shared" ca="1" si="870"/>
        <v>0</v>
      </c>
      <c r="G465" s="91">
        <f t="shared" ca="1" si="871"/>
        <v>0</v>
      </c>
      <c r="H465" s="91" t="str">
        <f t="shared" ca="1" si="872"/>
        <v/>
      </c>
      <c r="I465" s="92" t="str">
        <f t="shared" ca="1" si="873"/>
        <v/>
      </c>
      <c r="J465" s="92" t="str">
        <f t="shared" ref="J465:J469" ca="1" si="881">IF(INDIRECT("'15MIN'!BK"&amp;$AO465)&lt;&gt;"", INDIRECT("'15MIN'!BT"&amp;$AO465), "")</f>
        <v/>
      </c>
      <c r="K465" s="93">
        <f t="shared" ref="K465:K469" ca="1" si="882">IF(E465&lt;&gt;"", SUM(E465:J465), "")</f>
        <v>0</v>
      </c>
      <c r="M465" s="410"/>
      <c r="N465" s="235" t="str">
        <f t="shared" si="874"/>
        <v>B</v>
      </c>
      <c r="O465" s="95">
        <f t="shared" ca="1" si="875"/>
        <v>0</v>
      </c>
      <c r="P465" s="94">
        <f t="shared" ca="1" si="876"/>
        <v>0</v>
      </c>
      <c r="Q465" s="95">
        <f t="shared" ca="1" si="877"/>
        <v>0</v>
      </c>
      <c r="R465" s="95" t="str">
        <f t="shared" ca="1" si="878"/>
        <v/>
      </c>
      <c r="S465" s="95" t="str">
        <f t="shared" ca="1" si="879"/>
        <v/>
      </c>
      <c r="T465" s="95" t="str">
        <f t="shared" ref="T465:T469" ca="1" si="883">IF(J465&lt;&gt;"", SUM(J465,J475,J485,J495), "")</f>
        <v/>
      </c>
      <c r="U465" s="93">
        <f t="shared" ref="U465:U469" ca="1" si="884">IF(O465&lt;&gt;"", SUM(O465:T465), "")</f>
        <v>0</v>
      </c>
      <c r="AO465">
        <f t="shared" si="880"/>
        <v>121</v>
      </c>
    </row>
    <row r="466" spans="3:41" ht="18" customHeight="1" x14ac:dyDescent="0.25">
      <c r="C466" s="160"/>
      <c r="D466" s="236" t="str">
        <f>IF(config!$C$16&lt;&gt;"", "C", "")</f>
        <v>C</v>
      </c>
      <c r="E466" s="91">
        <f t="shared" ca="1" si="869"/>
        <v>110</v>
      </c>
      <c r="F466" s="91">
        <f t="shared" ca="1" si="870"/>
        <v>0</v>
      </c>
      <c r="G466" s="90">
        <f t="shared" ca="1" si="871"/>
        <v>0</v>
      </c>
      <c r="H466" s="91" t="str">
        <f t="shared" ca="1" si="872"/>
        <v/>
      </c>
      <c r="I466" s="92" t="str">
        <f t="shared" ca="1" si="873"/>
        <v/>
      </c>
      <c r="J466" s="92" t="str">
        <f t="shared" ca="1" si="881"/>
        <v/>
      </c>
      <c r="K466" s="93">
        <f t="shared" ca="1" si="882"/>
        <v>110</v>
      </c>
      <c r="M466" s="410"/>
      <c r="N466" s="236" t="str">
        <f t="shared" si="874"/>
        <v>C</v>
      </c>
      <c r="O466" s="95">
        <f t="shared" ca="1" si="875"/>
        <v>412</v>
      </c>
      <c r="P466" s="95">
        <f t="shared" ca="1" si="876"/>
        <v>0</v>
      </c>
      <c r="Q466" s="94">
        <f t="shared" ca="1" si="877"/>
        <v>0</v>
      </c>
      <c r="R466" s="95" t="str">
        <f t="shared" ca="1" si="878"/>
        <v/>
      </c>
      <c r="S466" s="95" t="str">
        <f t="shared" ca="1" si="879"/>
        <v/>
      </c>
      <c r="T466" s="95" t="str">
        <f t="shared" ca="1" si="883"/>
        <v/>
      </c>
      <c r="U466" s="93">
        <f t="shared" ca="1" si="884"/>
        <v>412</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10"/>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10"/>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110</v>
      </c>
      <c r="F470" s="99">
        <f t="shared" ref="F470:J470" ca="1" si="885">IF(F464&lt;&gt;"", SUM(F464:F469), "")</f>
        <v>0</v>
      </c>
      <c r="G470" s="99">
        <f t="shared" ca="1" si="885"/>
        <v>189</v>
      </c>
      <c r="H470" s="99" t="str">
        <f t="shared" ca="1" si="885"/>
        <v/>
      </c>
      <c r="I470" s="99" t="str">
        <f t="shared" ca="1" si="885"/>
        <v/>
      </c>
      <c r="J470" s="99" t="str">
        <f t="shared" ca="1" si="885"/>
        <v/>
      </c>
      <c r="K470" s="100">
        <f ca="1">SUM(E464:J469)</f>
        <v>299</v>
      </c>
      <c r="M470" s="97"/>
      <c r="N470" s="89"/>
      <c r="O470" s="99">
        <f ca="1">IF(O464&lt;&gt;"", SUM(O464:O469), "")</f>
        <v>412</v>
      </c>
      <c r="P470" s="99">
        <f t="shared" ref="P470" ca="1" si="886">IF(P464&lt;&gt;"", SUM(P464:P469), "")</f>
        <v>1</v>
      </c>
      <c r="Q470" s="99">
        <f t="shared" ref="Q470" ca="1" si="887">IF(Q464&lt;&gt;"", SUM(Q464:Q469), "")</f>
        <v>831</v>
      </c>
      <c r="R470" s="99" t="str">
        <f t="shared" ref="R470" ca="1" si="888">IF(R464&lt;&gt;"", SUM(R464:R469), "")</f>
        <v/>
      </c>
      <c r="S470" s="99" t="str">
        <f t="shared" ref="S470" ca="1" si="889">IF(S464&lt;&gt;"", SUM(S464:S469), "")</f>
        <v/>
      </c>
      <c r="T470" s="99" t="str">
        <f t="shared" ref="T470" ca="1" si="890">IF(T464&lt;&gt;"", SUM(T464:T469), "")</f>
        <v/>
      </c>
      <c r="U470" s="100">
        <f ca="1">SUM(O464:T469)</f>
        <v>1244</v>
      </c>
    </row>
    <row r="471" spans="3:41" x14ac:dyDescent="0.25">
      <c r="E471" s="101"/>
      <c r="H471" s="101"/>
    </row>
    <row r="472" spans="3:41" ht="23.25" x14ac:dyDescent="0.25">
      <c r="D472" s="411">
        <f>D462+TIME(0,15,0)</f>
        <v>0.71874999999999967</v>
      </c>
      <c r="E472" s="411"/>
      <c r="F472" s="411"/>
      <c r="G472" s="411"/>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0</v>
      </c>
      <c r="G474" s="91">
        <f t="shared" ref="G474:G479" ca="1" si="894">IF(INDIRECT("'15MIN'!AA"&amp;$AO474)&lt;&gt;"", INDIRECT("'15MIN'!AJ"&amp;$AO474), "")</f>
        <v>232</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232</v>
      </c>
      <c r="AO474">
        <f t="shared" ref="AO474:AO479" si="897">AO464+1</f>
        <v>60</v>
      </c>
    </row>
    <row r="475" spans="3:41" ht="18" customHeight="1" x14ac:dyDescent="0.25">
      <c r="C475" s="160"/>
      <c r="D475" s="235" t="str">
        <f t="shared" ref="D475:D479" si="898">D465</f>
        <v>B</v>
      </c>
      <c r="E475" s="91">
        <f t="shared" ca="1" si="892"/>
        <v>0</v>
      </c>
      <c r="F475" s="90">
        <f t="shared" ca="1" si="893"/>
        <v>0</v>
      </c>
      <c r="G475" s="91">
        <f t="shared" ca="1" si="894"/>
        <v>0</v>
      </c>
      <c r="H475" s="91" t="str">
        <f t="shared" ca="1" si="895"/>
        <v/>
      </c>
      <c r="I475" s="92" t="str">
        <f t="shared" ca="1" si="896"/>
        <v/>
      </c>
      <c r="J475" s="92" t="str">
        <f t="shared" ref="J475:J479" ca="1" si="899">IF(INDIRECT("'15MIN'!BK"&amp;$AO475)&lt;&gt;"", INDIRECT("'15MIN'!BT"&amp;$AO475), "")</f>
        <v/>
      </c>
      <c r="K475" s="93">
        <f t="shared" ref="K475:K479" ca="1" si="900">IF(E475&lt;&gt;"", SUM(E475:J475), "")</f>
        <v>0</v>
      </c>
      <c r="AO475">
        <f t="shared" si="897"/>
        <v>122</v>
      </c>
    </row>
    <row r="476" spans="3:41" ht="18" customHeight="1" x14ac:dyDescent="0.25">
      <c r="C476" s="160"/>
      <c r="D476" s="236" t="str">
        <f t="shared" si="898"/>
        <v>C</v>
      </c>
      <c r="E476" s="91">
        <f t="shared" ca="1" si="892"/>
        <v>109</v>
      </c>
      <c r="F476" s="91">
        <f t="shared" ca="1" si="893"/>
        <v>0</v>
      </c>
      <c r="G476" s="90">
        <f t="shared" ca="1" si="894"/>
        <v>0</v>
      </c>
      <c r="H476" s="91" t="str">
        <f t="shared" ca="1" si="895"/>
        <v/>
      </c>
      <c r="I476" s="92" t="str">
        <f t="shared" ca="1" si="896"/>
        <v/>
      </c>
      <c r="J476" s="92" t="str">
        <f t="shared" ca="1" si="899"/>
        <v/>
      </c>
      <c r="K476" s="93">
        <f t="shared" ca="1" si="900"/>
        <v>109</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109</v>
      </c>
      <c r="F480" s="99">
        <f t="shared" ref="F480:J480" ca="1" si="901">IF(F474&lt;&gt;"", SUM(F474:F479), "")</f>
        <v>0</v>
      </c>
      <c r="G480" s="99">
        <f t="shared" ca="1" si="901"/>
        <v>232</v>
      </c>
      <c r="H480" s="99" t="str">
        <f t="shared" ca="1" si="901"/>
        <v/>
      </c>
      <c r="I480" s="99" t="str">
        <f t="shared" ca="1" si="901"/>
        <v/>
      </c>
      <c r="J480" s="99" t="str">
        <f t="shared" ca="1" si="901"/>
        <v/>
      </c>
      <c r="K480" s="100">
        <f ca="1">SUM(E474:J479)</f>
        <v>341</v>
      </c>
    </row>
    <row r="482" spans="3:41" ht="23.25" x14ac:dyDescent="0.25">
      <c r="D482" s="411">
        <f>D472+TIME(0,15,0)</f>
        <v>0.7291666666666663</v>
      </c>
      <c r="E482" s="411"/>
      <c r="F482" s="411"/>
      <c r="G482" s="411"/>
      <c r="N482" s="412" t="str">
        <f>TEXT(D482, "hh:mm")&amp;" to "&amp;TEXT(D482+TIME(1, 0, 0), "hh:mm")</f>
        <v>17:30 to 18:30</v>
      </c>
      <c r="O482" s="412"/>
      <c r="P482" s="412"/>
      <c r="Q482" s="412"/>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1</v>
      </c>
      <c r="G484" s="91">
        <f t="shared" ref="G484:G489" ca="1" si="911">IF(INDIRECT("'15MIN'!AA"&amp;$AO484)&lt;&gt;"", INDIRECT("'15MIN'!AJ"&amp;$AO484), "")</f>
        <v>218</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219</v>
      </c>
      <c r="N484" s="234" t="str">
        <f t="shared" ref="N484:N489" si="914">D484</f>
        <v>A</v>
      </c>
      <c r="O484" s="175">
        <f ca="1">IF(E484&lt;&gt;"", SUM(E484,E494,E504,E514), "")</f>
        <v>1</v>
      </c>
      <c r="P484" s="176">
        <f t="shared" ref="P484:P489" ca="1" si="915">IF(F484&lt;&gt;"", SUM(F484,F494,F504,F514), "")</f>
        <v>2</v>
      </c>
      <c r="Q484" s="176">
        <f t="shared" ref="Q484:Q489" ca="1" si="916">IF(G484&lt;&gt;"", SUM(G484,G494,G504,G514), "")</f>
        <v>743</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746</v>
      </c>
      <c r="AO484">
        <f t="shared" ref="AO484:AO489" si="919">AO474+1</f>
        <v>61</v>
      </c>
    </row>
    <row r="485" spans="3:41" ht="18" customHeight="1" x14ac:dyDescent="0.25">
      <c r="C485" s="160"/>
      <c r="D485" s="235" t="str">
        <f t="shared" ref="D485:D489" si="920">D475</f>
        <v>B</v>
      </c>
      <c r="E485" s="91">
        <f t="shared" ca="1" si="909"/>
        <v>0</v>
      </c>
      <c r="F485" s="90">
        <f t="shared" ca="1" si="910"/>
        <v>0</v>
      </c>
      <c r="G485" s="91">
        <f t="shared" ca="1" si="911"/>
        <v>0</v>
      </c>
      <c r="H485" s="91" t="str">
        <f t="shared" ca="1" si="912"/>
        <v/>
      </c>
      <c r="I485" s="92" t="str">
        <f t="shared" ca="1" si="913"/>
        <v/>
      </c>
      <c r="J485" s="92" t="str">
        <f t="shared" ref="J485:J489" ca="1" si="921">IF(INDIRECT("'15MIN'!BK"&amp;$AO485)&lt;&gt;"", INDIRECT("'15MIN'!BT"&amp;$AO485), "")</f>
        <v/>
      </c>
      <c r="K485" s="93">
        <f t="shared" ref="K485:K489" ca="1" si="922">IF(E485&lt;&gt;"", SUM(E485:J485), "")</f>
        <v>0</v>
      </c>
      <c r="N485" s="235" t="str">
        <f t="shared" si="914"/>
        <v>B</v>
      </c>
      <c r="O485" s="176">
        <f t="shared" ref="O485:O489" ca="1" si="923">IF(E485&lt;&gt;"", SUM(E485,E495,E505,E515), "")</f>
        <v>1</v>
      </c>
      <c r="P485" s="175">
        <f t="shared" ca="1" si="915"/>
        <v>0</v>
      </c>
      <c r="Q485" s="176">
        <f t="shared" ca="1" si="916"/>
        <v>0</v>
      </c>
      <c r="R485" s="176" t="str">
        <f t="shared" ca="1" si="917"/>
        <v/>
      </c>
      <c r="S485" s="176" t="str">
        <f t="shared" ca="1" si="918"/>
        <v/>
      </c>
      <c r="T485" s="176" t="str">
        <f t="shared" ref="T485:T489" ca="1" si="924">IF(J485&lt;&gt;"", SUM(J485,J495,J505,J515), "")</f>
        <v/>
      </c>
      <c r="U485" s="173">
        <f t="shared" ref="U485:U489" ca="1" si="925">IF(O485&lt;&gt;"", SUM(O485:T485), "")</f>
        <v>1</v>
      </c>
      <c r="AO485">
        <f t="shared" si="919"/>
        <v>123</v>
      </c>
    </row>
    <row r="486" spans="3:41" ht="18" customHeight="1" x14ac:dyDescent="0.25">
      <c r="C486" s="160"/>
      <c r="D486" s="236" t="str">
        <f t="shared" si="920"/>
        <v>C</v>
      </c>
      <c r="E486" s="91">
        <f t="shared" ca="1" si="909"/>
        <v>99</v>
      </c>
      <c r="F486" s="91">
        <f t="shared" ca="1" si="910"/>
        <v>0</v>
      </c>
      <c r="G486" s="90">
        <f t="shared" ca="1" si="911"/>
        <v>0</v>
      </c>
      <c r="H486" s="91" t="str">
        <f t="shared" ca="1" si="912"/>
        <v/>
      </c>
      <c r="I486" s="92" t="str">
        <f t="shared" ca="1" si="913"/>
        <v/>
      </c>
      <c r="J486" s="92" t="str">
        <f t="shared" ca="1" si="921"/>
        <v/>
      </c>
      <c r="K486" s="93">
        <f t="shared" ca="1" si="922"/>
        <v>99</v>
      </c>
      <c r="N486" s="236" t="str">
        <f t="shared" si="914"/>
        <v>C</v>
      </c>
      <c r="O486" s="176">
        <f t="shared" ca="1" si="923"/>
        <v>366</v>
      </c>
      <c r="P486" s="176">
        <f t="shared" ca="1" si="915"/>
        <v>0</v>
      </c>
      <c r="Q486" s="175">
        <f t="shared" ca="1" si="916"/>
        <v>0</v>
      </c>
      <c r="R486" s="176" t="str">
        <f t="shared" ca="1" si="917"/>
        <v/>
      </c>
      <c r="S486" s="176" t="str">
        <f t="shared" ca="1" si="918"/>
        <v/>
      </c>
      <c r="T486" s="176" t="str">
        <f t="shared" ca="1" si="924"/>
        <v/>
      </c>
      <c r="U486" s="173">
        <f t="shared" ca="1" si="925"/>
        <v>366</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99</v>
      </c>
      <c r="F490" s="99">
        <f t="shared" ref="F490:J490" ca="1" si="926">IF(F484&lt;&gt;"", SUM(F484:F489), "")</f>
        <v>1</v>
      </c>
      <c r="G490" s="99">
        <f t="shared" ca="1" si="926"/>
        <v>218</v>
      </c>
      <c r="H490" s="99" t="str">
        <f t="shared" ca="1" si="926"/>
        <v/>
      </c>
      <c r="I490" s="99" t="str">
        <f t="shared" ca="1" si="926"/>
        <v/>
      </c>
      <c r="J490" s="99" t="str">
        <f t="shared" ca="1" si="926"/>
        <v/>
      </c>
      <c r="K490" s="100">
        <f ca="1">SUM(E484:J489)</f>
        <v>318</v>
      </c>
      <c r="N490" s="89"/>
      <c r="O490" s="174">
        <f ca="1">IF(O484&lt;&gt;"", SUM(O484:O489), "")</f>
        <v>368</v>
      </c>
      <c r="P490" s="174">
        <f t="shared" ref="P490" ca="1" si="927">IF(P484&lt;&gt;"", SUM(P484:P489), "")</f>
        <v>2</v>
      </c>
      <c r="Q490" s="174">
        <f t="shared" ref="Q490" ca="1" si="928">IF(Q484&lt;&gt;"", SUM(Q484:Q489), "")</f>
        <v>743</v>
      </c>
      <c r="R490" s="174" t="str">
        <f t="shared" ref="R490" ca="1" si="929">IF(R484&lt;&gt;"", SUM(R484:R489), "")</f>
        <v/>
      </c>
      <c r="S490" s="174" t="str">
        <f t="shared" ref="S490" ca="1" si="930">IF(S484&lt;&gt;"", SUM(S484:S489), "")</f>
        <v/>
      </c>
      <c r="T490" s="174" t="str">
        <f t="shared" ref="T490" ca="1" si="931">IF(T484&lt;&gt;"", SUM(T484:T489), "")</f>
        <v/>
      </c>
      <c r="U490" s="172">
        <f ca="1">SUM(O484:T489)</f>
        <v>1113</v>
      </c>
    </row>
    <row r="492" spans="3:41" ht="23.25" x14ac:dyDescent="0.25">
      <c r="D492" s="411">
        <f>D482+TIME(0,15,0)</f>
        <v>0.73958333333333293</v>
      </c>
      <c r="E492" s="411"/>
      <c r="F492" s="411"/>
      <c r="G492" s="411"/>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0</v>
      </c>
      <c r="G494" s="91">
        <f t="shared" ref="G494:G499" ca="1" si="935">IF(INDIRECT("'15MIN'!AA"&amp;$AO494)&lt;&gt;"", INDIRECT("'15MIN'!AJ"&amp;$AO494), "")</f>
        <v>192</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192</v>
      </c>
      <c r="AO494">
        <f t="shared" ref="AO494:AO499" si="938">AO484+1</f>
        <v>62</v>
      </c>
    </row>
    <row r="495" spans="3:41" ht="18" customHeight="1" x14ac:dyDescent="0.25">
      <c r="C495" s="160"/>
      <c r="D495" s="235" t="str">
        <f t="shared" ref="D495:D499" si="939">D485</f>
        <v>B</v>
      </c>
      <c r="E495" s="91">
        <f t="shared" ca="1" si="933"/>
        <v>0</v>
      </c>
      <c r="F495" s="90">
        <f t="shared" ca="1" si="934"/>
        <v>0</v>
      </c>
      <c r="G495" s="91">
        <f t="shared" ca="1" si="935"/>
        <v>0</v>
      </c>
      <c r="H495" s="91" t="str">
        <f t="shared" ca="1" si="936"/>
        <v/>
      </c>
      <c r="I495" s="92" t="str">
        <f t="shared" ca="1" si="937"/>
        <v/>
      </c>
      <c r="J495" s="92" t="str">
        <f t="shared" ref="J495:J499" ca="1" si="940">IF(INDIRECT("'15MIN'!BK"&amp;$AO495)&lt;&gt;"", INDIRECT("'15MIN'!BT"&amp;$AO495), "")</f>
        <v/>
      </c>
      <c r="K495" s="93">
        <f t="shared" ref="K495:K499" ca="1" si="941">IF(E495&lt;&gt;"", SUM(E495:J495), "")</f>
        <v>0</v>
      </c>
      <c r="AO495">
        <f t="shared" si="938"/>
        <v>124</v>
      </c>
    </row>
    <row r="496" spans="3:41" ht="18" customHeight="1" x14ac:dyDescent="0.25">
      <c r="C496" s="160"/>
      <c r="D496" s="236" t="str">
        <f t="shared" si="939"/>
        <v>C</v>
      </c>
      <c r="E496" s="91">
        <f t="shared" ca="1" si="933"/>
        <v>94</v>
      </c>
      <c r="F496" s="91">
        <f t="shared" ca="1" si="934"/>
        <v>0</v>
      </c>
      <c r="G496" s="90">
        <f t="shared" ca="1" si="935"/>
        <v>0</v>
      </c>
      <c r="H496" s="91" t="str">
        <f t="shared" ca="1" si="936"/>
        <v/>
      </c>
      <c r="I496" s="92" t="str">
        <f t="shared" ca="1" si="937"/>
        <v/>
      </c>
      <c r="J496" s="92" t="str">
        <f t="shared" ca="1" si="940"/>
        <v/>
      </c>
      <c r="K496" s="93">
        <f t="shared" ca="1" si="941"/>
        <v>94</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94</v>
      </c>
      <c r="F500" s="99">
        <f t="shared" ref="F500:J500" ca="1" si="942">IF(F494&lt;&gt;"", SUM(F494:F499), "")</f>
        <v>0</v>
      </c>
      <c r="G500" s="99">
        <f t="shared" ca="1" si="942"/>
        <v>192</v>
      </c>
      <c r="H500" s="99" t="str">
        <f t="shared" ca="1" si="942"/>
        <v/>
      </c>
      <c r="I500" s="99" t="str">
        <f t="shared" ca="1" si="942"/>
        <v/>
      </c>
      <c r="J500" s="99" t="str">
        <f t="shared" ca="1" si="942"/>
        <v/>
      </c>
      <c r="K500" s="100">
        <f ca="1">SUM(E494:J499)</f>
        <v>286</v>
      </c>
    </row>
    <row r="501" spans="3:41" ht="45" customHeight="1" x14ac:dyDescent="0.25"/>
    <row r="502" spans="3:41" ht="23.25" x14ac:dyDescent="0.25">
      <c r="D502" s="403">
        <f>D492+TIME(0,15,0)</f>
        <v>0.74999999999999956</v>
      </c>
      <c r="E502" s="403"/>
      <c r="F502" s="403"/>
      <c r="G502" s="403"/>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1</v>
      </c>
      <c r="F504" s="91">
        <f t="shared" ref="F504:F509" ca="1" si="945">IF(INDIRECT("'15MIN'!O"&amp;$AO504)&lt;&gt;"", INDIRECT("'15MIN'!X"&amp;$AO504), "")</f>
        <v>0</v>
      </c>
      <c r="G504" s="91">
        <f t="shared" ref="G504:G509" ca="1" si="946">IF(INDIRECT("'15MIN'!AA"&amp;$AO504)&lt;&gt;"", INDIRECT("'15MIN'!AJ"&amp;$AO504), "")</f>
        <v>175</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176</v>
      </c>
      <c r="M504" s="410"/>
      <c r="N504" s="234" t="str">
        <f t="shared" ref="N504:N509" si="949">D504</f>
        <v>A</v>
      </c>
      <c r="O504" s="94">
        <f t="shared" ref="O504:T509" ca="1" si="950">IF(E504&lt;&gt;"", SUM(E504,E514,E524,E534), "")</f>
        <v>1</v>
      </c>
      <c r="P504" s="95">
        <f t="shared" ca="1" si="950"/>
        <v>1</v>
      </c>
      <c r="Q504" s="95">
        <f t="shared" ca="1" si="950"/>
        <v>606</v>
      </c>
      <c r="R504" s="95" t="str">
        <f t="shared" ca="1" si="950"/>
        <v/>
      </c>
      <c r="S504" s="95" t="str">
        <f t="shared" ca="1" si="950"/>
        <v/>
      </c>
      <c r="T504" s="95" t="str">
        <f ca="1">IF(J504&lt;&gt;"", SUM(J504,J514,J524,J534), "")</f>
        <v/>
      </c>
      <c r="U504" s="93">
        <f ca="1">IF(O504&lt;&gt;"", SUM(O504:T504), "")</f>
        <v>608</v>
      </c>
      <c r="AO504">
        <f t="shared" ref="AO504:AO509" si="951">AO494+1</f>
        <v>63</v>
      </c>
    </row>
    <row r="505" spans="3:41" ht="18" customHeight="1" x14ac:dyDescent="0.25">
      <c r="C505" s="160"/>
      <c r="D505" s="235" t="str">
        <f>IF(config!$C$15&lt;&gt;"", "B", "")</f>
        <v>B</v>
      </c>
      <c r="E505" s="91">
        <f t="shared" ca="1" si="944"/>
        <v>0</v>
      </c>
      <c r="F505" s="90">
        <f t="shared" ca="1" si="945"/>
        <v>0</v>
      </c>
      <c r="G505" s="91">
        <f t="shared" ca="1" si="946"/>
        <v>0</v>
      </c>
      <c r="H505" s="91" t="str">
        <f t="shared" ca="1" si="947"/>
        <v/>
      </c>
      <c r="I505" s="92" t="str">
        <f t="shared" ca="1" si="948"/>
        <v/>
      </c>
      <c r="J505" s="92" t="str">
        <f t="shared" ref="J505:J509" ca="1" si="952">IF(INDIRECT("'15MIN'!BK"&amp;$AO505)&lt;&gt;"", INDIRECT("'15MIN'!BT"&amp;$AO505), "")</f>
        <v/>
      </c>
      <c r="K505" s="93">
        <f t="shared" ref="K505:K509" ca="1" si="953">IF(E505&lt;&gt;"", SUM(E505:J505), "")</f>
        <v>0</v>
      </c>
      <c r="M505" s="410"/>
      <c r="N505" s="235" t="str">
        <f t="shared" si="949"/>
        <v>B</v>
      </c>
      <c r="O505" s="95">
        <f t="shared" ca="1" si="950"/>
        <v>1</v>
      </c>
      <c r="P505" s="94">
        <f t="shared" ca="1" si="950"/>
        <v>0</v>
      </c>
      <c r="Q505" s="95">
        <f t="shared" ca="1" si="950"/>
        <v>0</v>
      </c>
      <c r="R505" s="95" t="str">
        <f t="shared" ca="1" si="950"/>
        <v/>
      </c>
      <c r="S505" s="95" t="str">
        <f t="shared" ca="1" si="950"/>
        <v/>
      </c>
      <c r="T505" s="95" t="str">
        <f t="shared" ca="1" si="950"/>
        <v/>
      </c>
      <c r="U505" s="93">
        <f t="shared" ref="U505:U509" ca="1" si="954">IF(O505&lt;&gt;"", SUM(O505:T505), "")</f>
        <v>1</v>
      </c>
      <c r="AO505">
        <f t="shared" si="951"/>
        <v>125</v>
      </c>
    </row>
    <row r="506" spans="3:41" ht="18" customHeight="1" x14ac:dyDescent="0.25">
      <c r="C506" s="160"/>
      <c r="D506" s="236" t="str">
        <f>IF(config!$C$16&lt;&gt;"", "C", "")</f>
        <v>C</v>
      </c>
      <c r="E506" s="91">
        <f t="shared" ca="1" si="944"/>
        <v>85</v>
      </c>
      <c r="F506" s="91">
        <f t="shared" ca="1" si="945"/>
        <v>0</v>
      </c>
      <c r="G506" s="90">
        <f t="shared" ca="1" si="946"/>
        <v>0</v>
      </c>
      <c r="H506" s="91" t="str">
        <f t="shared" ca="1" si="947"/>
        <v/>
      </c>
      <c r="I506" s="92" t="str">
        <f t="shared" ca="1" si="948"/>
        <v/>
      </c>
      <c r="J506" s="92" t="str">
        <f t="shared" ca="1" si="952"/>
        <v/>
      </c>
      <c r="K506" s="93">
        <f t="shared" ca="1" si="953"/>
        <v>85</v>
      </c>
      <c r="M506" s="410"/>
      <c r="N506" s="236" t="str">
        <f t="shared" si="949"/>
        <v>C</v>
      </c>
      <c r="O506" s="95">
        <f t="shared" ca="1" si="950"/>
        <v>310</v>
      </c>
      <c r="P506" s="95">
        <f t="shared" ca="1" si="950"/>
        <v>0</v>
      </c>
      <c r="Q506" s="94">
        <f t="shared" ca="1" si="950"/>
        <v>0</v>
      </c>
      <c r="R506" s="95" t="str">
        <f t="shared" ca="1" si="950"/>
        <v/>
      </c>
      <c r="S506" s="95" t="str">
        <f t="shared" ca="1" si="950"/>
        <v/>
      </c>
      <c r="T506" s="95" t="str">
        <f t="shared" ca="1" si="950"/>
        <v/>
      </c>
      <c r="U506" s="93">
        <f t="shared" ca="1" si="954"/>
        <v>310</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10"/>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10"/>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86</v>
      </c>
      <c r="F510" s="99">
        <f t="shared" ref="F510:J510" ca="1" si="955">IF(F504&lt;&gt;"", SUM(F504:F509), "")</f>
        <v>0</v>
      </c>
      <c r="G510" s="99">
        <f t="shared" ca="1" si="955"/>
        <v>175</v>
      </c>
      <c r="H510" s="99" t="str">
        <f t="shared" ca="1" si="955"/>
        <v/>
      </c>
      <c r="I510" s="99" t="str">
        <f t="shared" ca="1" si="955"/>
        <v/>
      </c>
      <c r="J510" s="99" t="str">
        <f t="shared" ca="1" si="955"/>
        <v/>
      </c>
      <c r="K510" s="100">
        <f ca="1">SUM(E504:J509)</f>
        <v>261</v>
      </c>
      <c r="M510" s="97"/>
      <c r="N510" s="89"/>
      <c r="O510" s="99">
        <f ca="1">IF(O504&lt;&gt;"", SUM(O504:O509), "")</f>
        <v>312</v>
      </c>
      <c r="P510" s="99">
        <f t="shared" ref="P510:T510" ca="1" si="956">IF(P504&lt;&gt;"", SUM(P504:P509), "")</f>
        <v>1</v>
      </c>
      <c r="Q510" s="99">
        <f t="shared" ca="1" si="956"/>
        <v>606</v>
      </c>
      <c r="R510" s="99" t="str">
        <f t="shared" ca="1" si="956"/>
        <v/>
      </c>
      <c r="S510" s="99" t="str">
        <f t="shared" ca="1" si="956"/>
        <v/>
      </c>
      <c r="T510" s="99" t="str">
        <f t="shared" ca="1" si="956"/>
        <v/>
      </c>
      <c r="U510" s="100">
        <f ca="1">SUM(O504:T509)</f>
        <v>919</v>
      </c>
    </row>
    <row r="511" spans="3:41" x14ac:dyDescent="0.25">
      <c r="E511" s="101"/>
      <c r="H511" s="101"/>
    </row>
    <row r="512" spans="3:41" ht="23.25" x14ac:dyDescent="0.25">
      <c r="D512" s="411">
        <f>D502+TIME(0,15,0)</f>
        <v>0.76041666666666619</v>
      </c>
      <c r="E512" s="411"/>
      <c r="F512" s="411"/>
      <c r="G512" s="411"/>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1</v>
      </c>
      <c r="G514" s="91">
        <f t="shared" ref="G514:G519" ca="1" si="960">IF(INDIRECT("'15MIN'!AA"&amp;$AO514)&lt;&gt;"", INDIRECT("'15MIN'!AJ"&amp;$AO514), "")</f>
        <v>158</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159</v>
      </c>
      <c r="AO514">
        <f t="shared" ref="AO514:AO519" si="963">AO504+1</f>
        <v>64</v>
      </c>
    </row>
    <row r="515" spans="3:41" ht="18" customHeight="1" x14ac:dyDescent="0.25">
      <c r="C515" s="160"/>
      <c r="D515" s="235" t="str">
        <f t="shared" ref="D515:D519" si="964">D505</f>
        <v>B</v>
      </c>
      <c r="E515" s="91">
        <f t="shared" ca="1" si="958"/>
        <v>1</v>
      </c>
      <c r="F515" s="90">
        <f t="shared" ca="1" si="959"/>
        <v>0</v>
      </c>
      <c r="G515" s="91">
        <f t="shared" ca="1" si="960"/>
        <v>0</v>
      </c>
      <c r="H515" s="91" t="str">
        <f t="shared" ca="1" si="961"/>
        <v/>
      </c>
      <c r="I515" s="92" t="str">
        <f t="shared" ca="1" si="962"/>
        <v/>
      </c>
      <c r="J515" s="92" t="str">
        <f t="shared" ref="J515:J519" ca="1" si="965">IF(INDIRECT("'15MIN'!BK"&amp;$AO515)&lt;&gt;"", INDIRECT("'15MIN'!BT"&amp;$AO515), "")</f>
        <v/>
      </c>
      <c r="K515" s="93">
        <f t="shared" ref="K515:K519" ca="1" si="966">IF(E515&lt;&gt;"", SUM(E515:J515), "")</f>
        <v>1</v>
      </c>
      <c r="AO515">
        <f t="shared" si="963"/>
        <v>126</v>
      </c>
    </row>
    <row r="516" spans="3:41" ht="18" customHeight="1" x14ac:dyDescent="0.25">
      <c r="C516" s="160"/>
      <c r="D516" s="236" t="str">
        <f t="shared" si="964"/>
        <v>C</v>
      </c>
      <c r="E516" s="91">
        <f t="shared" ca="1" si="958"/>
        <v>88</v>
      </c>
      <c r="F516" s="91">
        <f t="shared" ca="1" si="959"/>
        <v>0</v>
      </c>
      <c r="G516" s="90">
        <f t="shared" ca="1" si="960"/>
        <v>0</v>
      </c>
      <c r="H516" s="91" t="str">
        <f t="shared" ca="1" si="961"/>
        <v/>
      </c>
      <c r="I516" s="92" t="str">
        <f t="shared" ca="1" si="962"/>
        <v/>
      </c>
      <c r="J516" s="92" t="str">
        <f t="shared" ca="1" si="965"/>
        <v/>
      </c>
      <c r="K516" s="93">
        <f t="shared" ca="1" si="966"/>
        <v>88</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89</v>
      </c>
      <c r="F520" s="99">
        <f t="shared" ref="F520:J520" ca="1" si="967">IF(F514&lt;&gt;"", SUM(F514:F519), "")</f>
        <v>1</v>
      </c>
      <c r="G520" s="99">
        <f t="shared" ca="1" si="967"/>
        <v>158</v>
      </c>
      <c r="H520" s="99" t="str">
        <f t="shared" ca="1" si="967"/>
        <v/>
      </c>
      <c r="I520" s="99" t="str">
        <f t="shared" ca="1" si="967"/>
        <v/>
      </c>
      <c r="J520" s="99" t="str">
        <f t="shared" ca="1" si="967"/>
        <v/>
      </c>
      <c r="K520" s="100">
        <f ca="1">SUM(E514:J519)</f>
        <v>248</v>
      </c>
    </row>
    <row r="522" spans="3:41" ht="23.25" x14ac:dyDescent="0.25">
      <c r="D522" s="411">
        <f>D512+TIME(0,15,0)</f>
        <v>0.77083333333333282</v>
      </c>
      <c r="E522" s="411"/>
      <c r="F522" s="411"/>
      <c r="G522" s="411"/>
      <c r="N522" s="412"/>
      <c r="O522" s="412"/>
      <c r="P522" s="412"/>
      <c r="Q522" s="412"/>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0</v>
      </c>
      <c r="G524" s="91">
        <f t="shared" ref="G524:G529" ca="1" si="970">IF(INDIRECT("'15MIN'!AA"&amp;$AO524)&lt;&gt;"", INDIRECT("'15MIN'!AJ"&amp;$AO524), "")</f>
        <v>153</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153</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0</v>
      </c>
      <c r="F525" s="90">
        <f t="shared" ca="1" si="969"/>
        <v>0</v>
      </c>
      <c r="G525" s="91">
        <f t="shared" ca="1" si="970"/>
        <v>0</v>
      </c>
      <c r="H525" s="91" t="str">
        <f t="shared" ca="1" si="971"/>
        <v/>
      </c>
      <c r="I525" s="92" t="str">
        <f t="shared" ca="1" si="972"/>
        <v/>
      </c>
      <c r="J525" s="92" t="str">
        <f t="shared" ref="J525:J529" ca="1" si="976">IF(INDIRECT("'15MIN'!BK"&amp;$AO525)&lt;&gt;"", INDIRECT("'15MIN'!BT"&amp;$AO525), "")</f>
        <v/>
      </c>
      <c r="K525" s="93">
        <f t="shared" ref="K525:K529" ca="1" si="977">IF(E525&lt;&gt;"", SUM(E525:J525), "")</f>
        <v>0</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81</v>
      </c>
      <c r="F526" s="91">
        <f t="shared" ca="1" si="969"/>
        <v>0</v>
      </c>
      <c r="G526" s="90">
        <f t="shared" ca="1" si="970"/>
        <v>0</v>
      </c>
      <c r="H526" s="91" t="str">
        <f t="shared" ca="1" si="971"/>
        <v/>
      </c>
      <c r="I526" s="92" t="str">
        <f t="shared" ca="1" si="972"/>
        <v/>
      </c>
      <c r="J526" s="92" t="str">
        <f t="shared" ca="1" si="976"/>
        <v/>
      </c>
      <c r="K526" s="93">
        <f t="shared" ca="1" si="977"/>
        <v>81</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81</v>
      </c>
      <c r="F530" s="99">
        <f t="shared" ref="F530:J530" ca="1" si="978">IF(F524&lt;&gt;"", SUM(F524:F529), "")</f>
        <v>0</v>
      </c>
      <c r="G530" s="99">
        <f t="shared" ca="1" si="978"/>
        <v>153</v>
      </c>
      <c r="H530" s="99" t="str">
        <f t="shared" ca="1" si="978"/>
        <v/>
      </c>
      <c r="I530" s="99" t="str">
        <f t="shared" ca="1" si="978"/>
        <v/>
      </c>
      <c r="J530" s="99" t="str">
        <f t="shared" ca="1" si="978"/>
        <v/>
      </c>
      <c r="K530" s="100">
        <f ca="1">SUM(E524:J529)</f>
        <v>234</v>
      </c>
      <c r="N530" s="89"/>
      <c r="O530" s="240"/>
      <c r="P530" s="240"/>
      <c r="Q530" s="240"/>
      <c r="R530" s="240"/>
      <c r="S530" s="240"/>
      <c r="T530" s="240"/>
      <c r="U530" s="241"/>
    </row>
    <row r="532" spans="3:41" ht="23.25" x14ac:dyDescent="0.25">
      <c r="D532" s="411">
        <f>D522+TIME(0,15,0)</f>
        <v>0.78124999999999944</v>
      </c>
      <c r="E532" s="411"/>
      <c r="F532" s="411"/>
      <c r="G532" s="411"/>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0</v>
      </c>
      <c r="G534" s="91">
        <f t="shared" ref="G534:G539" ca="1" si="982">IF(INDIRECT("'15MIN'!AA"&amp;$AO534)&lt;&gt;"", INDIRECT("'15MIN'!AJ"&amp;$AO534), "")</f>
        <v>120</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120</v>
      </c>
      <c r="AO534">
        <f t="shared" ref="AO534:AO539" si="985">AO524+1</f>
        <v>66</v>
      </c>
    </row>
    <row r="535" spans="3:41" ht="18" customHeight="1" x14ac:dyDescent="0.25">
      <c r="C535" s="160"/>
      <c r="D535" s="235" t="str">
        <f t="shared" ref="D535:D539" si="986">D525</f>
        <v>B</v>
      </c>
      <c r="E535" s="91">
        <f t="shared" ca="1" si="980"/>
        <v>0</v>
      </c>
      <c r="F535" s="90">
        <f t="shared" ca="1" si="981"/>
        <v>0</v>
      </c>
      <c r="G535" s="91">
        <f t="shared" ca="1" si="982"/>
        <v>0</v>
      </c>
      <c r="H535" s="91" t="str">
        <f t="shared" ca="1" si="983"/>
        <v/>
      </c>
      <c r="I535" s="92" t="str">
        <f t="shared" ca="1" si="984"/>
        <v/>
      </c>
      <c r="J535" s="92" t="str">
        <f t="shared" ref="J535:J539" ca="1" si="987">IF(INDIRECT("'15MIN'!BK"&amp;$AO535)&lt;&gt;"", INDIRECT("'15MIN'!BT"&amp;$AO535), "")</f>
        <v/>
      </c>
      <c r="K535" s="93">
        <f t="shared" ref="K535:K539" ca="1" si="988">IF(E535&lt;&gt;"", SUM(E535:J535), "")</f>
        <v>0</v>
      </c>
      <c r="AO535">
        <f t="shared" si="985"/>
        <v>128</v>
      </c>
    </row>
    <row r="536" spans="3:41" ht="18" customHeight="1" x14ac:dyDescent="0.25">
      <c r="C536" s="160"/>
      <c r="D536" s="236" t="str">
        <f t="shared" si="986"/>
        <v>C</v>
      </c>
      <c r="E536" s="91">
        <f t="shared" ca="1" si="980"/>
        <v>56</v>
      </c>
      <c r="F536" s="91">
        <f t="shared" ca="1" si="981"/>
        <v>0</v>
      </c>
      <c r="G536" s="90">
        <f t="shared" ca="1" si="982"/>
        <v>0</v>
      </c>
      <c r="H536" s="91" t="str">
        <f t="shared" ca="1" si="983"/>
        <v/>
      </c>
      <c r="I536" s="92" t="str">
        <f t="shared" ca="1" si="984"/>
        <v/>
      </c>
      <c r="J536" s="92" t="str">
        <f t="shared" ca="1" si="987"/>
        <v/>
      </c>
      <c r="K536" s="93">
        <f t="shared" ca="1" si="988"/>
        <v>56</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56</v>
      </c>
      <c r="F540" s="99">
        <f t="shared" ref="F540:J540" ca="1" si="989">IF(F534&lt;&gt;"", SUM(F534:F539), "")</f>
        <v>0</v>
      </c>
      <c r="G540" s="99">
        <f t="shared" ca="1" si="989"/>
        <v>120</v>
      </c>
      <c r="H540" s="99" t="str">
        <f t="shared" ca="1" si="989"/>
        <v/>
      </c>
      <c r="I540" s="99" t="str">
        <f t="shared" ca="1" si="989"/>
        <v/>
      </c>
      <c r="J540" s="99" t="str">
        <f t="shared" ca="1" si="989"/>
        <v/>
      </c>
      <c r="K540" s="100">
        <f ca="1">SUM(E534:J539)</f>
        <v>176</v>
      </c>
      <c r="M540" t="s">
        <v>82</v>
      </c>
      <c r="P540" s="413">
        <f>IF(config!C22="","UNDEFINED",config!C22)</f>
        <v>45960</v>
      </c>
      <c r="Q540" s="413"/>
    </row>
    <row r="541" spans="3:41" ht="45" customHeight="1" x14ac:dyDescent="0.25">
      <c r="M541" s="163" t="str">
        <f ca="1">LEFT(config!C37, LEN(config!C37)-5)</f>
        <v>25356-48 . B1018 The Street + Steeple Rd LATCHINGDON . 16 OCT 2025 (JCT)</v>
      </c>
      <c r="N541" s="164"/>
      <c r="O541" s="164"/>
      <c r="P541" s="164"/>
      <c r="Q541" s="164"/>
      <c r="R541" s="164"/>
      <c r="S541" s="164"/>
      <c r="T541" s="164"/>
    </row>
    <row r="542" spans="3:41" x14ac:dyDescent="0.25">
      <c r="W542" s="124"/>
    </row>
  </sheetData>
  <sheetProtection algorithmName="SHA-512" hashValue="UbznYz5LcuPBmGr+oWDpWdIjCrZfMHFoB31jnE1de8HfpE9odfsbAU9XHWlKT8k2YTVXqMzXVL/tDPLx4RA01A==" saltValue="qsIaBR4cVpZSPugllau32w==" spinCount="100000" sheet="1" objects="1" scenarios="1"/>
  <mergeCells count="9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 ref="X22:AA22"/>
    <mergeCell ref="N42:Q42"/>
    <mergeCell ref="N82:Q82"/>
    <mergeCell ref="N122:Q122"/>
    <mergeCell ref="N162:Q16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N362:Q362"/>
    <mergeCell ref="D332:G332"/>
    <mergeCell ref="N442:Q442"/>
    <mergeCell ref="D432:G432"/>
    <mergeCell ref="D442:G442"/>
    <mergeCell ref="D152:G152"/>
    <mergeCell ref="D402:G402"/>
    <mergeCell ref="D412:G412"/>
    <mergeCell ref="D392:G392"/>
    <mergeCell ref="D262:G262"/>
    <mergeCell ref="D182:G182"/>
    <mergeCell ref="D532:G532"/>
    <mergeCell ref="D482:G482"/>
    <mergeCell ref="D492:G492"/>
    <mergeCell ref="N482:Q482"/>
    <mergeCell ref="N522:Q522"/>
    <mergeCell ref="D512:G512"/>
    <mergeCell ref="D502:G50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M64:M68"/>
    <mergeCell ref="M104:M108"/>
    <mergeCell ref="M24:M28"/>
    <mergeCell ref="W24:W28"/>
    <mergeCell ref="D32:G32"/>
    <mergeCell ref="D52:G52"/>
    <mergeCell ref="D92:G92"/>
    <mergeCell ref="D102:G102"/>
    <mergeCell ref="D62:G62"/>
    <mergeCell ref="D42:G42"/>
    <mergeCell ref="F2:N2"/>
    <mergeCell ref="F4:N4"/>
    <mergeCell ref="F6:N6"/>
    <mergeCell ref="C6:E6"/>
    <mergeCell ref="C2:E2"/>
    <mergeCell ref="C3:E3"/>
    <mergeCell ref="C4:E4"/>
    <mergeCell ref="D22:G22"/>
    <mergeCell ref="N10:U10"/>
    <mergeCell ref="D10:K10"/>
    <mergeCell ref="N21:U21"/>
    <mergeCell ref="D21:K21"/>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LATCHINGDON</v>
      </c>
      <c r="E3" s="45" t="s">
        <v>143</v>
      </c>
      <c r="G3" s="43" t="s">
        <v>238</v>
      </c>
      <c r="J3" s="74"/>
      <c r="K3" s="75"/>
      <c r="AB3" s="82" t="s">
        <v>121</v>
      </c>
      <c r="AC3" s="82"/>
      <c r="AD3" s="81"/>
      <c r="AE3" s="415" t="s">
        <v>122</v>
      </c>
      <c r="AF3" s="415"/>
      <c r="AG3" s="415"/>
      <c r="AH3" s="415"/>
      <c r="AI3" s="81"/>
      <c r="AJ3" s="414"/>
      <c r="AK3" s="81"/>
      <c r="AL3" s="84" t="s">
        <v>123</v>
      </c>
      <c r="AN3" s="84" t="s">
        <v>141</v>
      </c>
      <c r="AO3" s="84"/>
      <c r="AP3" s="84" t="s">
        <v>146</v>
      </c>
      <c r="AV3" s="84" t="s">
        <v>181</v>
      </c>
      <c r="AW3" s="84" t="s">
        <v>180</v>
      </c>
      <c r="AX3" s="84" t="s">
        <v>187</v>
      </c>
      <c r="AY3" s="84" t="s">
        <v>188</v>
      </c>
      <c r="AZ3" s="84" t="s">
        <v>182</v>
      </c>
      <c r="BA3" s="84" t="s">
        <v>183</v>
      </c>
      <c r="BE3" s="84" t="s">
        <v>189</v>
      </c>
      <c r="BF3" s="84" t="s">
        <v>190</v>
      </c>
      <c r="BG3" s="84" t="s">
        <v>191</v>
      </c>
      <c r="BH3" s="84" t="s">
        <v>192</v>
      </c>
      <c r="BI3" s="84" t="s">
        <v>193</v>
      </c>
      <c r="BJ3" s="84" t="s">
        <v>194</v>
      </c>
      <c r="BK3" s="84"/>
      <c r="BL3" s="84" t="s">
        <v>195</v>
      </c>
      <c r="BM3" s="84" t="s">
        <v>196</v>
      </c>
      <c r="BN3" s="84" t="s">
        <v>197</v>
      </c>
      <c r="BO3" s="84" t="s">
        <v>198</v>
      </c>
      <c r="BP3" s="84" t="s">
        <v>199</v>
      </c>
      <c r="BQ3" s="84" t="s">
        <v>200</v>
      </c>
      <c r="BS3" s="84" t="s">
        <v>203</v>
      </c>
      <c r="BT3" s="84" t="s">
        <v>204</v>
      </c>
      <c r="BV3" s="84" t="s">
        <v>207</v>
      </c>
    </row>
    <row r="4" spans="1:74" x14ac:dyDescent="0.25">
      <c r="B4" s="67" t="s">
        <v>33</v>
      </c>
      <c r="C4" s="17" t="str">
        <f ca="1">"JCT" &amp; TRIM(MID(C60, 7, 3))</f>
        <v>JCT48</v>
      </c>
      <c r="E4" s="45" t="s">
        <v>143</v>
      </c>
      <c r="G4" s="43" t="s">
        <v>165</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B1018 The Street (W)</v>
      </c>
      <c r="AT4" s="48" t="s">
        <v>175</v>
      </c>
      <c r="AU4" s="49" t="str">
        <f t="shared" ref="AU4:AU9" si="3">IFERROR(INDEX($AC$4:$AC$11, MATCH(F14, $AB$4:$AB$11, FALSE), 1), "")</f>
        <v>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21</v>
      </c>
      <c r="BF4" s="183">
        <f>'15MIN'!CF77</f>
        <v>1</v>
      </c>
      <c r="BG4" s="183">
        <f>'15MIN'!CF139</f>
        <v>110</v>
      </c>
      <c r="BH4" s="183">
        <f>'15MIN'!CF201</f>
        <v>0</v>
      </c>
      <c r="BI4" s="183">
        <f>'15MIN'!CF263</f>
        <v>0</v>
      </c>
      <c r="BJ4" s="199">
        <f>'15MIN'!CF325</f>
        <v>0</v>
      </c>
      <c r="BL4" s="182">
        <f>0-'15MIN'!L387</f>
        <v>-111</v>
      </c>
      <c r="BM4" s="183">
        <f>0-'15MIN'!X387</f>
        <v>0</v>
      </c>
      <c r="BN4" s="183">
        <f>0-'15MIN'!AJ387</f>
        <v>-21</v>
      </c>
      <c r="BO4" s="183">
        <f>0-'15MIN'!AV387</f>
        <v>0</v>
      </c>
      <c r="BP4" s="183">
        <f>0-'15MIN'!BH387</f>
        <v>0</v>
      </c>
      <c r="BQ4" s="199">
        <f>0-'15MIN'!BT387</f>
        <v>0</v>
      </c>
      <c r="BS4" s="182">
        <f t="shared" ref="BS4:BS9" si="7">INDEX(BE4:BJ4, $BJ$57)</f>
        <v>21</v>
      </c>
      <c r="BT4" s="199">
        <f t="shared" ref="BT4:BT9" si="8">INDEX(BL4:BQ4, $BQ$57)</f>
        <v>-21</v>
      </c>
      <c r="BV4" s="205">
        <f>'15MIN'!B387</f>
        <v>0.25</v>
      </c>
    </row>
    <row r="5" spans="1:74" x14ac:dyDescent="0.25">
      <c r="A5" s="7"/>
      <c r="B5" s="67" t="s">
        <v>237</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Steeple Rd (E)</v>
      </c>
      <c r="AT5" s="50" t="s">
        <v>176</v>
      </c>
      <c r="AU5" s="51" t="str">
        <f t="shared" si="3"/>
        <v>E</v>
      </c>
      <c r="AV5" s="184" t="s">
        <v>149</v>
      </c>
      <c r="AW5" s="1" t="str">
        <f t="shared" si="4"/>
        <v/>
      </c>
      <c r="AX5" s="1" t="s">
        <v>99</v>
      </c>
      <c r="AY5" s="1" t="str">
        <f t="shared" ref="AY5:AY11" si="9">AA9</f>
        <v>↙</v>
      </c>
      <c r="AZ5" t="str">
        <f t="shared" ca="1" si="5"/>
        <v/>
      </c>
      <c r="BA5" s="51" t="str">
        <f t="shared" ca="1" si="6"/>
        <v/>
      </c>
      <c r="BE5" s="184">
        <f>'15MIN'!CF16</f>
        <v>25</v>
      </c>
      <c r="BF5" s="1">
        <f>'15MIN'!CF78</f>
        <v>0</v>
      </c>
      <c r="BG5" s="1">
        <f>'15MIN'!CF140</f>
        <v>129</v>
      </c>
      <c r="BH5" s="1">
        <f>'15MIN'!CF202</f>
        <v>0</v>
      </c>
      <c r="BI5" s="1">
        <f>'15MIN'!CF264</f>
        <v>0</v>
      </c>
      <c r="BJ5" s="200">
        <f>'15MIN'!CF326</f>
        <v>0</v>
      </c>
      <c r="BL5" s="184">
        <f>0-'15MIN'!L388</f>
        <v>-130</v>
      </c>
      <c r="BM5" s="1">
        <f>0-'15MIN'!X388</f>
        <v>0</v>
      </c>
      <c r="BN5" s="1">
        <f>0-'15MIN'!AJ388</f>
        <v>-24</v>
      </c>
      <c r="BO5" s="1">
        <f>0-'15MIN'!AV388</f>
        <v>0</v>
      </c>
      <c r="BP5" s="1">
        <f>0-'15MIN'!BH388</f>
        <v>0</v>
      </c>
      <c r="BQ5" s="200">
        <f>0-'15MIN'!BT388</f>
        <v>0</v>
      </c>
      <c r="BS5" s="184">
        <f t="shared" si="7"/>
        <v>25</v>
      </c>
      <c r="BT5" s="200">
        <f t="shared" si="8"/>
        <v>-24</v>
      </c>
      <c r="BV5" s="206"/>
    </row>
    <row r="6" spans="1:74" x14ac:dyDescent="0.25">
      <c r="B6" s="67" t="s">
        <v>0</v>
      </c>
      <c r="C6" s="16">
        <v>45946</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B1018 Burnham Rd (S)</v>
      </c>
      <c r="AT6" s="50" t="s">
        <v>177</v>
      </c>
      <c r="AU6" s="51" t="str">
        <f t="shared" si="3"/>
        <v>S</v>
      </c>
      <c r="AV6" s="184" t="s">
        <v>150</v>
      </c>
      <c r="AW6" s="1" t="str">
        <f t="shared" si="4"/>
        <v>B</v>
      </c>
      <c r="AX6" s="1" t="s">
        <v>100</v>
      </c>
      <c r="AY6" s="1" t="str">
        <f>AA10</f>
        <v>←</v>
      </c>
      <c r="AZ6">
        <f t="shared" ca="1" si="5"/>
        <v>8</v>
      </c>
      <c r="BA6" s="51">
        <f t="shared" ca="1" si="6"/>
        <v>14</v>
      </c>
      <c r="BE6" s="184">
        <f>'15MIN'!CF17</f>
        <v>33</v>
      </c>
      <c r="BF6" s="1">
        <f>'15MIN'!CF79</f>
        <v>0</v>
      </c>
      <c r="BG6" s="1">
        <f>'15MIN'!CF141</f>
        <v>144</v>
      </c>
      <c r="BH6" s="1">
        <f>'15MIN'!CF203</f>
        <v>0</v>
      </c>
      <c r="BI6" s="1">
        <f>'15MIN'!CF265</f>
        <v>0</v>
      </c>
      <c r="BJ6" s="200">
        <f>'15MIN'!CF327</f>
        <v>0</v>
      </c>
      <c r="BL6" s="184">
        <f>0-'15MIN'!L389</f>
        <v>-144</v>
      </c>
      <c r="BM6" s="1">
        <f>0-'15MIN'!X389</f>
        <v>-2</v>
      </c>
      <c r="BN6" s="1">
        <f>0-'15MIN'!AJ389</f>
        <v>-31</v>
      </c>
      <c r="BO6" s="1">
        <f>0-'15MIN'!AV389</f>
        <v>0</v>
      </c>
      <c r="BP6" s="1">
        <f>0-'15MIN'!BH389</f>
        <v>0</v>
      </c>
      <c r="BQ6" s="200">
        <f>0-'15MIN'!BT389</f>
        <v>0</v>
      </c>
      <c r="BS6" s="184">
        <f t="shared" si="7"/>
        <v>33</v>
      </c>
      <c r="BT6" s="200">
        <f t="shared" si="8"/>
        <v>-31</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178</v>
      </c>
      <c r="AU7" s="51" t="str">
        <f t="shared" si="3"/>
        <v/>
      </c>
      <c r="AV7" s="184" t="s">
        <v>151</v>
      </c>
      <c r="AW7" s="1" t="str">
        <f t="shared" si="4"/>
        <v/>
      </c>
      <c r="AX7" s="1" t="s">
        <v>101</v>
      </c>
      <c r="AY7" s="1" t="str">
        <f>AA11</f>
        <v>↖</v>
      </c>
      <c r="AZ7" t="str">
        <f t="shared" ca="1" si="5"/>
        <v/>
      </c>
      <c r="BA7" s="51" t="str">
        <f t="shared" ca="1" si="6"/>
        <v/>
      </c>
      <c r="BE7" s="184">
        <f>'15MIN'!CF18</f>
        <v>36</v>
      </c>
      <c r="BF7" s="1">
        <f>'15MIN'!CF80</f>
        <v>0</v>
      </c>
      <c r="BG7" s="1">
        <f>'15MIN'!CF142</f>
        <v>165</v>
      </c>
      <c r="BH7" s="1">
        <f>'15MIN'!CF204</f>
        <v>0</v>
      </c>
      <c r="BI7" s="1">
        <f>'15MIN'!CF266</f>
        <v>0</v>
      </c>
      <c r="BJ7" s="200">
        <f>'15MIN'!CF328</f>
        <v>0</v>
      </c>
      <c r="BL7" s="184">
        <f>0-'15MIN'!L390</f>
        <v>-165</v>
      </c>
      <c r="BM7" s="1">
        <f>0-'15MIN'!X390</f>
        <v>0</v>
      </c>
      <c r="BN7" s="1">
        <f>0-'15MIN'!AJ390</f>
        <v>-36</v>
      </c>
      <c r="BO7" s="1">
        <f>0-'15MIN'!AV390</f>
        <v>0</v>
      </c>
      <c r="BP7" s="1">
        <f>0-'15MIN'!BH390</f>
        <v>0</v>
      </c>
      <c r="BQ7" s="200">
        <f>0-'15MIN'!BT390</f>
        <v>0</v>
      </c>
      <c r="BS7" s="184">
        <f t="shared" si="7"/>
        <v>36</v>
      </c>
      <c r="BT7" s="200">
        <f t="shared" si="8"/>
        <v>-36</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C</v>
      </c>
      <c r="AX8" s="1" t="s">
        <v>102</v>
      </c>
      <c r="AY8" s="1" t="str">
        <f>AA12</f>
        <v>↑</v>
      </c>
      <c r="AZ8">
        <f t="shared" ca="1" si="5"/>
        <v>6544</v>
      </c>
      <c r="BA8" s="51">
        <f t="shared" ca="1" si="6"/>
        <v>6556</v>
      </c>
      <c r="BE8" s="184">
        <f>'15MIN'!CF19</f>
        <v>48</v>
      </c>
      <c r="BF8" s="1">
        <f>'15MIN'!CF81</f>
        <v>0</v>
      </c>
      <c r="BG8" s="1">
        <f>'15MIN'!CF143</f>
        <v>152</v>
      </c>
      <c r="BH8" s="1">
        <f>'15MIN'!CF205</f>
        <v>0</v>
      </c>
      <c r="BI8" s="1">
        <f>'15MIN'!CF267</f>
        <v>0</v>
      </c>
      <c r="BJ8" s="200">
        <f>'15MIN'!CF329</f>
        <v>0</v>
      </c>
      <c r="BL8" s="184">
        <f>0-'15MIN'!L391</f>
        <v>-152</v>
      </c>
      <c r="BM8" s="1">
        <f>0-'15MIN'!X391</f>
        <v>0</v>
      </c>
      <c r="BN8" s="1">
        <f>0-'15MIN'!AJ391</f>
        <v>-48</v>
      </c>
      <c r="BO8" s="1">
        <f>0-'15MIN'!AV391</f>
        <v>0</v>
      </c>
      <c r="BP8" s="1">
        <f>0-'15MIN'!BH391</f>
        <v>0</v>
      </c>
      <c r="BQ8" s="200">
        <f>0-'15MIN'!BT391</f>
        <v>0</v>
      </c>
      <c r="BS8" s="184">
        <f t="shared" si="7"/>
        <v>48</v>
      </c>
      <c r="BT8" s="200">
        <f t="shared" si="8"/>
        <v>-48</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179</v>
      </c>
      <c r="AU9" s="53" t="str">
        <f t="shared" si="3"/>
        <v/>
      </c>
      <c r="AV9" s="184" t="s">
        <v>153</v>
      </c>
      <c r="AW9" s="1" t="str">
        <f t="shared" si="4"/>
        <v/>
      </c>
      <c r="AX9" s="1" t="s">
        <v>103</v>
      </c>
      <c r="AY9" s="1" t="str">
        <f>AA13</f>
        <v>↗</v>
      </c>
      <c r="AZ9" t="str">
        <f t="shared" ca="1" si="5"/>
        <v/>
      </c>
      <c r="BA9" s="51" t="str">
        <f t="shared" ca="1" si="6"/>
        <v/>
      </c>
      <c r="BE9" s="184">
        <f>'15MIN'!CF20</f>
        <v>84</v>
      </c>
      <c r="BF9" s="1">
        <f>'15MIN'!CF82</f>
        <v>0</v>
      </c>
      <c r="BG9" s="1">
        <f>'15MIN'!CF144</f>
        <v>196</v>
      </c>
      <c r="BH9" s="1">
        <f>'15MIN'!CF206</f>
        <v>0</v>
      </c>
      <c r="BI9" s="1">
        <f>'15MIN'!CF268</f>
        <v>0</v>
      </c>
      <c r="BJ9" s="200">
        <f>'15MIN'!CF330</f>
        <v>0</v>
      </c>
      <c r="BL9" s="184">
        <f>0-'15MIN'!L392</f>
        <v>-196</v>
      </c>
      <c r="BM9" s="1">
        <f>0-'15MIN'!X392</f>
        <v>0</v>
      </c>
      <c r="BN9" s="1">
        <f>0-'15MIN'!AJ392</f>
        <v>-84</v>
      </c>
      <c r="BO9" s="1">
        <f>0-'15MIN'!AV392</f>
        <v>0</v>
      </c>
      <c r="BP9" s="1">
        <f>0-'15MIN'!BH392</f>
        <v>0</v>
      </c>
      <c r="BQ9" s="200">
        <f>0-'15MIN'!BT392</f>
        <v>0</v>
      </c>
      <c r="BS9" s="184">
        <f t="shared" si="7"/>
        <v>84</v>
      </c>
      <c r="BT9" s="200">
        <f t="shared" si="8"/>
        <v>-84</v>
      </c>
      <c r="BV9" s="206"/>
    </row>
    <row r="10" spans="1:74" x14ac:dyDescent="0.25">
      <c r="B10" s="67" t="s">
        <v>232</v>
      </c>
      <c r="C10" s="135" t="s">
        <v>236</v>
      </c>
      <c r="J10" s="74"/>
      <c r="K10" s="77"/>
      <c r="AA10" s="58" t="s">
        <v>104</v>
      </c>
      <c r="AB10" s="59" t="s">
        <v>96</v>
      </c>
      <c r="AC10" s="148" t="s">
        <v>154</v>
      </c>
      <c r="AL10" s="83">
        <f>COUNTA(C27:C35)</f>
        <v>9</v>
      </c>
      <c r="AO10" s="85"/>
      <c r="AV10" s="184" t="s">
        <v>154</v>
      </c>
      <c r="AW10" s="1" t="str">
        <f>IFERROR(INDEX($AT$4:$AT$9, MATCH(AV10, $AU$4:$AU$9, 0)), "")</f>
        <v>A</v>
      </c>
      <c r="AX10" s="1" t="s">
        <v>104</v>
      </c>
      <c r="AY10" s="1" t="str">
        <f t="shared" si="9"/>
        <v>→</v>
      </c>
      <c r="AZ10">
        <f t="shared" ca="1" si="5"/>
        <v>6572</v>
      </c>
      <c r="BA10" s="51">
        <f t="shared" ca="1" si="6"/>
        <v>6554</v>
      </c>
      <c r="BE10" s="184">
        <f>'15MIN'!CF21</f>
        <v>85</v>
      </c>
      <c r="BF10" s="1">
        <f>'15MIN'!CF83</f>
        <v>0</v>
      </c>
      <c r="BG10" s="1">
        <f>'15MIN'!CF145</f>
        <v>191</v>
      </c>
      <c r="BH10" s="1">
        <f>'15MIN'!CF207</f>
        <v>0</v>
      </c>
      <c r="BI10" s="1">
        <f>'15MIN'!CF269</f>
        <v>0</v>
      </c>
      <c r="BJ10" s="200">
        <f>'15MIN'!CF331</f>
        <v>0</v>
      </c>
      <c r="BL10" s="184">
        <f>0-'15MIN'!L393</f>
        <v>-191</v>
      </c>
      <c r="BM10" s="1">
        <f>0-'15MIN'!X393</f>
        <v>0</v>
      </c>
      <c r="BN10" s="1">
        <f>0-'15MIN'!AJ393</f>
        <v>-85</v>
      </c>
      <c r="BO10" s="1">
        <f>0-'15MIN'!AV393</f>
        <v>0</v>
      </c>
      <c r="BP10" s="1">
        <f>0-'15MIN'!BH393</f>
        <v>0</v>
      </c>
      <c r="BQ10" s="200">
        <f>0-'15MIN'!BT393</f>
        <v>0</v>
      </c>
      <c r="BS10" s="184">
        <f t="shared" ref="BS10:BS55" si="10">INDEX(BE10:BJ10, $BJ$57)</f>
        <v>85</v>
      </c>
      <c r="BT10" s="200">
        <f t="shared" ref="BT10:BT55" si="11">INDEX(BL10:BQ10, $BQ$57)</f>
        <v>-85</v>
      </c>
      <c r="BV10" s="206"/>
    </row>
    <row r="11" spans="1:74" x14ac:dyDescent="0.25">
      <c r="A11" s="7"/>
      <c r="B11" s="67" t="s">
        <v>173</v>
      </c>
      <c r="C11" s="134" t="s">
        <v>249</v>
      </c>
      <c r="J11" s="74"/>
      <c r="K11" s="77"/>
      <c r="AA11" s="58" t="s">
        <v>105</v>
      </c>
      <c r="AB11" s="59" t="s">
        <v>97</v>
      </c>
      <c r="AC11" s="148" t="s">
        <v>155</v>
      </c>
      <c r="AG11" s="415" t="s">
        <v>161</v>
      </c>
      <c r="AH11" s="415"/>
      <c r="AI11" s="415"/>
      <c r="AJ11" s="415"/>
      <c r="AN11" s="84" t="s">
        <v>142</v>
      </c>
      <c r="AO11" s="85"/>
      <c r="AP11" s="84" t="s">
        <v>167</v>
      </c>
      <c r="AV11" s="185" t="s">
        <v>155</v>
      </c>
      <c r="AW11" s="186" t="str">
        <f>IFERROR(INDEX($AT$4:$AT$9, MATCH(AV11, $AU$4:$AU$9, 0)), "")</f>
        <v/>
      </c>
      <c r="AX11" s="186" t="s">
        <v>105</v>
      </c>
      <c r="AY11" s="186" t="str">
        <f t="shared" si="9"/>
        <v>↘</v>
      </c>
      <c r="AZ11" s="33" t="str">
        <f t="shared" ca="1" si="5"/>
        <v/>
      </c>
      <c r="BA11" s="53" t="str">
        <f t="shared" ca="1" si="6"/>
        <v/>
      </c>
      <c r="BE11" s="184">
        <f>'15MIN'!CF22</f>
        <v>92</v>
      </c>
      <c r="BF11" s="1">
        <f>'15MIN'!CF84</f>
        <v>0</v>
      </c>
      <c r="BG11" s="1">
        <f>'15MIN'!CF146</f>
        <v>170</v>
      </c>
      <c r="BH11" s="1">
        <f>'15MIN'!CF208</f>
        <v>0</v>
      </c>
      <c r="BI11" s="1">
        <f>'15MIN'!CF270</f>
        <v>0</v>
      </c>
      <c r="BJ11" s="200">
        <f>'15MIN'!CF332</f>
        <v>0</v>
      </c>
      <c r="BL11" s="184">
        <f>0-'15MIN'!L394</f>
        <v>-170</v>
      </c>
      <c r="BM11" s="1">
        <f>0-'15MIN'!X394</f>
        <v>0</v>
      </c>
      <c r="BN11" s="1">
        <f>0-'15MIN'!AJ394</f>
        <v>-92</v>
      </c>
      <c r="BO11" s="1">
        <f>0-'15MIN'!AV394</f>
        <v>0</v>
      </c>
      <c r="BP11" s="1">
        <f>0-'15MIN'!BH394</f>
        <v>0</v>
      </c>
      <c r="BQ11" s="200">
        <f>0-'15MIN'!BT394</f>
        <v>0</v>
      </c>
      <c r="BS11" s="184">
        <f t="shared" si="10"/>
        <v>92</v>
      </c>
      <c r="BT11" s="200">
        <f t="shared" si="11"/>
        <v>-92</v>
      </c>
      <c r="BV11" s="206"/>
    </row>
    <row r="12" spans="1:74" x14ac:dyDescent="0.25">
      <c r="A12" s="8"/>
      <c r="B12" s="67" t="s">
        <v>209</v>
      </c>
      <c r="C12" s="134" t="s">
        <v>245</v>
      </c>
      <c r="J12" s="74"/>
      <c r="K12" s="77"/>
      <c r="AA12" s="58" t="s">
        <v>98</v>
      </c>
      <c r="AB12" s="59" t="s">
        <v>90</v>
      </c>
      <c r="AC12" s="148" t="s">
        <v>148</v>
      </c>
      <c r="AG12" s="48" t="s">
        <v>156</v>
      </c>
      <c r="AH12" s="54"/>
      <c r="AI12" s="144">
        <f>'15MIN'!CF439</f>
        <v>13124</v>
      </c>
      <c r="AJ12" s="49"/>
      <c r="AN12" s="109">
        <v>1.0416666666666666E-2</v>
      </c>
      <c r="AO12" s="85"/>
      <c r="AP12" s="165">
        <f ca="1">MAX(MATRIX!O12:T17)</f>
        <v>6551</v>
      </c>
      <c r="AQ12" s="49" t="s">
        <v>168</v>
      </c>
      <c r="BE12" s="184">
        <f>'15MIN'!CF23</f>
        <v>81</v>
      </c>
      <c r="BF12" s="1">
        <f>'15MIN'!CF85</f>
        <v>0</v>
      </c>
      <c r="BG12" s="1">
        <f>'15MIN'!CF147</f>
        <v>196</v>
      </c>
      <c r="BH12" s="1">
        <f>'15MIN'!CF209</f>
        <v>0</v>
      </c>
      <c r="BI12" s="1">
        <f>'15MIN'!CF271</f>
        <v>0</v>
      </c>
      <c r="BJ12" s="200">
        <f>'15MIN'!CF333</f>
        <v>0</v>
      </c>
      <c r="BL12" s="184">
        <f>0-'15MIN'!L395</f>
        <v>-196</v>
      </c>
      <c r="BM12" s="1">
        <f>0-'15MIN'!X395</f>
        <v>0</v>
      </c>
      <c r="BN12" s="1">
        <f>0-'15MIN'!AJ395</f>
        <v>-81</v>
      </c>
      <c r="BO12" s="1">
        <f>0-'15MIN'!AV395</f>
        <v>0</v>
      </c>
      <c r="BP12" s="1">
        <f>0-'15MIN'!BH395</f>
        <v>0</v>
      </c>
      <c r="BQ12" s="200">
        <f>0-'15MIN'!BT395</f>
        <v>0</v>
      </c>
      <c r="BS12" s="184">
        <f t="shared" si="10"/>
        <v>81</v>
      </c>
      <c r="BT12" s="200">
        <f t="shared" si="11"/>
        <v>-81</v>
      </c>
      <c r="BV12" s="206">
        <f>'15MIN'!B395</f>
        <v>0.33333333333333348</v>
      </c>
    </row>
    <row r="13" spans="1:74" ht="15.75" thickBot="1" x14ac:dyDescent="0.3">
      <c r="A13" s="8"/>
      <c r="B13" s="67" t="s">
        <v>214</v>
      </c>
      <c r="C13" s="134" t="s">
        <v>223</v>
      </c>
      <c r="J13" s="74"/>
      <c r="K13" s="77"/>
      <c r="AA13" s="58" t="s">
        <v>99</v>
      </c>
      <c r="AB13" s="59" t="s">
        <v>91</v>
      </c>
      <c r="AC13" s="148" t="s">
        <v>149</v>
      </c>
      <c r="AG13" s="50" t="s">
        <v>157</v>
      </c>
      <c r="AI13" s="2">
        <f>'15MIN'!CE439</f>
        <v>17</v>
      </c>
      <c r="AJ13" s="51">
        <f>IF(AI12&gt;0, ROUND((AI13/AI12)*100, 2), "")</f>
        <v>0.13</v>
      </c>
      <c r="AN13" s="110">
        <v>2.0833333333333332E-2</v>
      </c>
      <c r="AO13" s="85"/>
      <c r="AP13" s="166">
        <f t="array" aca="1" ref="AP13" ca="1">MIN(IF(MATRIX!O12:T17=$AP$12, ROW(MATRIX!O12:T17)-ROW(MATRIX!O12)+1))</f>
        <v>1</v>
      </c>
      <c r="AQ13" s="51" t="s">
        <v>169</v>
      </c>
      <c r="AT13" s="189" t="s">
        <v>185</v>
      </c>
      <c r="AW13" s="88" t="s">
        <v>148</v>
      </c>
      <c r="BE13" s="184">
        <f>'15MIN'!CF24</f>
        <v>87</v>
      </c>
      <c r="BF13" s="1">
        <f>'15MIN'!CF86</f>
        <v>0</v>
      </c>
      <c r="BG13" s="1">
        <f>'15MIN'!CF148</f>
        <v>198</v>
      </c>
      <c r="BH13" s="1">
        <f>'15MIN'!CF210</f>
        <v>0</v>
      </c>
      <c r="BI13" s="1">
        <f>'15MIN'!CF272</f>
        <v>0</v>
      </c>
      <c r="BJ13" s="200">
        <f>'15MIN'!CF334</f>
        <v>0</v>
      </c>
      <c r="BL13" s="184">
        <f>0-'15MIN'!L396</f>
        <v>-198</v>
      </c>
      <c r="BM13" s="1">
        <f>0-'15MIN'!X396</f>
        <v>0</v>
      </c>
      <c r="BN13" s="1">
        <f>0-'15MIN'!AJ396</f>
        <v>-87</v>
      </c>
      <c r="BO13" s="1">
        <f>0-'15MIN'!AV396</f>
        <v>0</v>
      </c>
      <c r="BP13" s="1">
        <f>0-'15MIN'!BH396</f>
        <v>0</v>
      </c>
      <c r="BQ13" s="200">
        <f>0-'15MIN'!BT396</f>
        <v>0</v>
      </c>
      <c r="BS13" s="184">
        <f t="shared" si="10"/>
        <v>87</v>
      </c>
      <c r="BT13" s="200">
        <f t="shared" si="11"/>
        <v>-87</v>
      </c>
      <c r="BV13" s="206"/>
    </row>
    <row r="14" spans="1:74" x14ac:dyDescent="0.25">
      <c r="A14" s="8"/>
      <c r="B14" s="68" t="s">
        <v>25</v>
      </c>
      <c r="C14" s="170" t="s">
        <v>246</v>
      </c>
      <c r="E14" s="106" t="str">
        <f>IF(C14&lt;&gt;"","--&gt;","")</f>
        <v>--&gt;</v>
      </c>
      <c r="F14" s="202" t="s">
        <v>96</v>
      </c>
      <c r="G14" s="58"/>
      <c r="J14" s="74"/>
      <c r="K14" s="76"/>
      <c r="AA14" s="58" t="s">
        <v>100</v>
      </c>
      <c r="AB14" s="59" t="s">
        <v>92</v>
      </c>
      <c r="AC14" s="148" t="s">
        <v>150</v>
      </c>
      <c r="AG14" s="50" t="s">
        <v>158</v>
      </c>
      <c r="AI14" s="2">
        <f>SUM('15MIN'!CA439:CB439)</f>
        <v>480</v>
      </c>
      <c r="AJ14" s="51">
        <f>IF(AI12&gt;0, ROUND((AI14/AI12)*100, 2), "")</f>
        <v>3.66</v>
      </c>
      <c r="AN14" s="111">
        <v>4.1666666666666664E-2</v>
      </c>
      <c r="AO14" s="85"/>
      <c r="AP14" s="166">
        <f ca="1">IF(AP13=0, 0, MATCH($AP$12, INDEX(MATRIX!O12:T17, AP13, 0), 0))</f>
        <v>3</v>
      </c>
      <c r="AQ14" s="51" t="s">
        <v>170</v>
      </c>
      <c r="AS14" s="187"/>
      <c r="AT14" s="191" t="str">
        <f ca="1">BA11</f>
        <v/>
      </c>
      <c r="AW14" s="191" t="str">
        <f ca="1">BA4</f>
        <v/>
      </c>
      <c r="AZ14" s="191" t="str">
        <f ca="1">BA5</f>
        <v/>
      </c>
      <c r="BE14" s="184">
        <f>'15MIN'!CF25</f>
        <v>140</v>
      </c>
      <c r="BF14" s="1">
        <f>'15MIN'!CF87</f>
        <v>0</v>
      </c>
      <c r="BG14" s="1">
        <f>'15MIN'!CF149</f>
        <v>170</v>
      </c>
      <c r="BH14" s="1">
        <f>'15MIN'!CF211</f>
        <v>0</v>
      </c>
      <c r="BI14" s="1">
        <f>'15MIN'!CF273</f>
        <v>0</v>
      </c>
      <c r="BJ14" s="200">
        <f>'15MIN'!CF335</f>
        <v>0</v>
      </c>
      <c r="BL14" s="184">
        <f>0-'15MIN'!L397</f>
        <v>-170</v>
      </c>
      <c r="BM14" s="1">
        <f>0-'15MIN'!X397</f>
        <v>0</v>
      </c>
      <c r="BN14" s="1">
        <f>0-'15MIN'!AJ397</f>
        <v>-140</v>
      </c>
      <c r="BO14" s="1">
        <f>0-'15MIN'!AV397</f>
        <v>0</v>
      </c>
      <c r="BP14" s="1">
        <f>0-'15MIN'!BH397</f>
        <v>0</v>
      </c>
      <c r="BQ14" s="200">
        <f>0-'15MIN'!BT397</f>
        <v>0</v>
      </c>
      <c r="BS14" s="184">
        <f t="shared" si="10"/>
        <v>140</v>
      </c>
      <c r="BT14" s="200">
        <f t="shared" si="11"/>
        <v>-140</v>
      </c>
      <c r="BV14" s="206"/>
    </row>
    <row r="15" spans="1:74" x14ac:dyDescent="0.25">
      <c r="A15" s="8"/>
      <c r="B15" s="69" t="s">
        <v>26</v>
      </c>
      <c r="C15" s="134" t="s">
        <v>247</v>
      </c>
      <c r="E15" s="107" t="str">
        <f>IF(C15&lt;&gt;"","--&gt;","")</f>
        <v>--&gt;</v>
      </c>
      <c r="F15" s="203" t="s">
        <v>92</v>
      </c>
      <c r="G15" s="58"/>
      <c r="AA15" s="58" t="s">
        <v>101</v>
      </c>
      <c r="AB15" s="59" t="s">
        <v>93</v>
      </c>
      <c r="AC15" s="148" t="s">
        <v>151</v>
      </c>
      <c r="AG15" s="50" t="s">
        <v>159</v>
      </c>
      <c r="AI15" s="2">
        <f>MAX('15MIN'!CF387:CF410)</f>
        <v>310</v>
      </c>
      <c r="AJ15" s="145">
        <f>INDEX('15MIN'!BV387:BV410, MATCH(MAX('15MIN'!CF387:CF410), '15MIN'!CF387:CF410, 0))</f>
        <v>0.35416666666666685</v>
      </c>
      <c r="AO15" s="85"/>
      <c r="AP15" s="166"/>
      <c r="AQ15" s="51"/>
      <c r="AT15" s="86" t="s">
        <v>155</v>
      </c>
      <c r="AU15" s="192" t="str">
        <f>IF(AW11&lt;&gt;"", AW11, "")</f>
        <v/>
      </c>
      <c r="AV15" s="89"/>
      <c r="AW15" s="192" t="str">
        <f>IF(AW4&lt;&gt;"", AW4, "")</f>
        <v/>
      </c>
      <c r="AX15" s="89"/>
      <c r="AY15" s="192" t="str">
        <f>IF(AW5&lt;&gt;"", AW5, "")</f>
        <v/>
      </c>
      <c r="AZ15" s="188" t="s">
        <v>149</v>
      </c>
      <c r="BE15" s="184">
        <f>'15MIN'!CF26</f>
        <v>123</v>
      </c>
      <c r="BF15" s="1">
        <f>'15MIN'!CF88</f>
        <v>0</v>
      </c>
      <c r="BG15" s="1">
        <f>'15MIN'!CF150</f>
        <v>148</v>
      </c>
      <c r="BH15" s="1">
        <f>'15MIN'!CF212</f>
        <v>0</v>
      </c>
      <c r="BI15" s="1">
        <f>'15MIN'!CF274</f>
        <v>0</v>
      </c>
      <c r="BJ15" s="200">
        <f>'15MIN'!CF336</f>
        <v>0</v>
      </c>
      <c r="BL15" s="184">
        <f>0-'15MIN'!L398</f>
        <v>-148</v>
      </c>
      <c r="BM15" s="1">
        <f>0-'15MIN'!X398</f>
        <v>0</v>
      </c>
      <c r="BN15" s="1">
        <f>0-'15MIN'!AJ398</f>
        <v>-123</v>
      </c>
      <c r="BO15" s="1">
        <f>0-'15MIN'!AV398</f>
        <v>0</v>
      </c>
      <c r="BP15" s="1">
        <f>0-'15MIN'!BH398</f>
        <v>0</v>
      </c>
      <c r="BQ15" s="200">
        <f>0-'15MIN'!BT398</f>
        <v>0</v>
      </c>
      <c r="BS15" s="184">
        <f t="shared" si="10"/>
        <v>123</v>
      </c>
      <c r="BT15" s="200">
        <f t="shared" si="11"/>
        <v>-123</v>
      </c>
      <c r="BV15" s="206"/>
    </row>
    <row r="16" spans="1:74" x14ac:dyDescent="0.25">
      <c r="A16" s="8"/>
      <c r="B16" s="69" t="s">
        <v>27</v>
      </c>
      <c r="C16" s="134" t="s">
        <v>248</v>
      </c>
      <c r="E16" s="107" t="str">
        <f t="shared" ref="E16:E19" si="12">IF(C16&lt;&gt;"","--&gt;","")</f>
        <v>--&gt;</v>
      </c>
      <c r="F16" s="203" t="s">
        <v>94</v>
      </c>
      <c r="G16" s="58"/>
      <c r="H16" s="27"/>
      <c r="AA16" s="58" t="s">
        <v>102</v>
      </c>
      <c r="AB16" s="59" t="s">
        <v>94</v>
      </c>
      <c r="AC16" s="148" t="s">
        <v>152</v>
      </c>
      <c r="AG16" s="52" t="s">
        <v>160</v>
      </c>
      <c r="AH16" s="33"/>
      <c r="AI16" s="63">
        <f>MAX('15MIN'!CF411:CF438)</f>
        <v>341</v>
      </c>
      <c r="AJ16" s="146">
        <f>INDEX('15MIN'!BV411:BV438, MATCH(MAX('15MIN'!CF411:CF438), '15MIN'!CF411:CF438, 0))</f>
        <v>0.71874999999999967</v>
      </c>
      <c r="AO16" s="85"/>
      <c r="AP16" s="166" t="str">
        <f ca="1">IF(AP14&lt;&gt;AP13, INDIRECT("AP"&amp;3+AP13), "")</f>
        <v>B1018 The Street (W)</v>
      </c>
      <c r="AQ16" s="51" t="s">
        <v>171</v>
      </c>
      <c r="AS16" s="187"/>
      <c r="AV16" s="192" t="str">
        <f>IF(AW11&lt;&gt;"", AX11, "")</f>
        <v/>
      </c>
      <c r="AW16" s="195" t="str">
        <f>IF(AW4&lt;&gt;"", AX4, "")</f>
        <v/>
      </c>
      <c r="AX16" s="192" t="str">
        <f>IF(AW5&lt;&gt;"", AX5, "")</f>
        <v/>
      </c>
      <c r="BE16" s="184">
        <f>'15MIN'!CF27</f>
        <v>112</v>
      </c>
      <c r="BF16" s="1">
        <f>'15MIN'!CF89</f>
        <v>1</v>
      </c>
      <c r="BG16" s="1">
        <f>'15MIN'!CF151</f>
        <v>176</v>
      </c>
      <c r="BH16" s="1">
        <f>'15MIN'!CF213</f>
        <v>0</v>
      </c>
      <c r="BI16" s="1">
        <f>'15MIN'!CF275</f>
        <v>0</v>
      </c>
      <c r="BJ16" s="200">
        <f>'15MIN'!CF337</f>
        <v>0</v>
      </c>
      <c r="BL16" s="184">
        <f>0-'15MIN'!L399</f>
        <v>-177</v>
      </c>
      <c r="BM16" s="1">
        <f>0-'15MIN'!X399</f>
        <v>0</v>
      </c>
      <c r="BN16" s="1">
        <f>0-'15MIN'!AJ399</f>
        <v>-112</v>
      </c>
      <c r="BO16" s="1">
        <f>0-'15MIN'!AV399</f>
        <v>0</v>
      </c>
      <c r="BP16" s="1">
        <f>0-'15MIN'!BH399</f>
        <v>0</v>
      </c>
      <c r="BQ16" s="200">
        <f>0-'15MIN'!BT399</f>
        <v>0</v>
      </c>
      <c r="BS16" s="184">
        <f t="shared" si="10"/>
        <v>112</v>
      </c>
      <c r="BT16" s="200">
        <f t="shared" si="11"/>
        <v>-112</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B1018 Burnham Rd (S)</v>
      </c>
      <c r="AQ17" s="53" t="s">
        <v>172</v>
      </c>
      <c r="AS17" s="188" t="s">
        <v>154</v>
      </c>
      <c r="AT17" s="191">
        <f ca="1">BA10</f>
        <v>6554</v>
      </c>
      <c r="AU17" s="192" t="str">
        <f>IF(AW10&lt;&gt;"", AW10, "")</f>
        <v>A</v>
      </c>
      <c r="AV17" s="193" t="str">
        <f>IF(AW10&lt;&gt;"", AX10, "")</f>
        <v>←</v>
      </c>
      <c r="AW17" s="197"/>
      <c r="AX17" s="194" t="str">
        <f>IF(AW6&lt;&gt;"", AX6, "")</f>
        <v>→</v>
      </c>
      <c r="AY17" s="192" t="str">
        <f>IF(AW6&lt;&gt;"", AW6, "")</f>
        <v>B</v>
      </c>
      <c r="AZ17" s="191">
        <f ca="1">BA6</f>
        <v>14</v>
      </c>
      <c r="BA17" s="15" t="s">
        <v>150</v>
      </c>
      <c r="BE17" s="184">
        <f>'15MIN'!CF28</f>
        <v>91</v>
      </c>
      <c r="BF17" s="1">
        <f>'15MIN'!CF90</f>
        <v>0</v>
      </c>
      <c r="BG17" s="1">
        <f>'15MIN'!CF152</f>
        <v>143</v>
      </c>
      <c r="BH17" s="1">
        <f>'15MIN'!CF214</f>
        <v>0</v>
      </c>
      <c r="BI17" s="1">
        <f>'15MIN'!CF276</f>
        <v>0</v>
      </c>
      <c r="BJ17" s="200">
        <f>'15MIN'!CF338</f>
        <v>0</v>
      </c>
      <c r="BL17" s="184">
        <f>0-'15MIN'!L400</f>
        <v>-143</v>
      </c>
      <c r="BM17" s="1">
        <f>0-'15MIN'!X400</f>
        <v>0</v>
      </c>
      <c r="BN17" s="1">
        <f>0-'15MIN'!AJ400</f>
        <v>-91</v>
      </c>
      <c r="BO17" s="1">
        <f>0-'15MIN'!AV400</f>
        <v>0</v>
      </c>
      <c r="BP17" s="1">
        <f>0-'15MIN'!BH400</f>
        <v>0</v>
      </c>
      <c r="BQ17" s="200">
        <f>0-'15MIN'!BT400</f>
        <v>0</v>
      </c>
      <c r="BS17" s="184">
        <f t="shared" si="10"/>
        <v>91</v>
      </c>
      <c r="BT17" s="200">
        <f t="shared" si="11"/>
        <v>-91</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110</v>
      </c>
      <c r="BF18" s="1">
        <f>'15MIN'!CF91</f>
        <v>0</v>
      </c>
      <c r="BG18" s="1">
        <f>'15MIN'!CF153</f>
        <v>142</v>
      </c>
      <c r="BH18" s="1">
        <f>'15MIN'!CF215</f>
        <v>0</v>
      </c>
      <c r="BI18" s="1">
        <f>'15MIN'!CF277</f>
        <v>0</v>
      </c>
      <c r="BJ18" s="200">
        <f>'15MIN'!CF339</f>
        <v>0</v>
      </c>
      <c r="BL18" s="184">
        <f>0-'15MIN'!L401</f>
        <v>-142</v>
      </c>
      <c r="BM18" s="1">
        <f>0-'15MIN'!X401</f>
        <v>-1</v>
      </c>
      <c r="BN18" s="1">
        <f>0-'15MIN'!AJ401</f>
        <v>-109</v>
      </c>
      <c r="BO18" s="1">
        <f>0-'15MIN'!AV401</f>
        <v>0</v>
      </c>
      <c r="BP18" s="1">
        <f>0-'15MIN'!BH401</f>
        <v>0</v>
      </c>
      <c r="BQ18" s="200">
        <f>0-'15MIN'!BT401</f>
        <v>0</v>
      </c>
      <c r="BS18" s="184">
        <f t="shared" si="10"/>
        <v>110</v>
      </c>
      <c r="BT18" s="200">
        <f t="shared" si="11"/>
        <v>-109</v>
      </c>
      <c r="BV18" s="206"/>
    </row>
    <row r="19" spans="1:74" ht="15.75" thickBot="1" x14ac:dyDescent="0.3">
      <c r="B19" s="70" t="s">
        <v>39</v>
      </c>
      <c r="C19" s="19"/>
      <c r="E19" s="108" t="str">
        <f t="shared" si="12"/>
        <v/>
      </c>
      <c r="F19" s="204"/>
      <c r="G19" s="58"/>
      <c r="AA19" s="56" t="s">
        <v>105</v>
      </c>
      <c r="AB19" s="60" t="s">
        <v>97</v>
      </c>
      <c r="AC19" s="149" t="s">
        <v>155</v>
      </c>
      <c r="AG19" t="s">
        <v>184</v>
      </c>
      <c r="AH19" s="187" t="s">
        <v>182</v>
      </c>
      <c r="AI19" s="187" t="s">
        <v>183</v>
      </c>
      <c r="AO19" s="85"/>
      <c r="AP19" s="168" t="str">
        <f ca="1">IF(AP16&lt;&gt;"",
"The busiest route over "&amp;AL4&amp;"hrs was between "&amp;AP16&amp;" and "&amp;AP17&amp;" (see matrices). ", "")</f>
        <v xml:space="preserve">The busiest route over 13hrs was between B1018 The Street (W) and B1018 Burnham Rd (S) (see matrices). </v>
      </c>
      <c r="AQ19" s="169"/>
      <c r="AS19" s="187"/>
      <c r="AT19" s="86" t="s">
        <v>153</v>
      </c>
      <c r="AU19" s="192" t="str">
        <f>IF(AW9&lt;&gt;"", AW9, "")</f>
        <v/>
      </c>
      <c r="AV19" s="89"/>
      <c r="AW19" s="192" t="str">
        <f>IF(AW8&lt;&gt;"", AW8, "")</f>
        <v>C</v>
      </c>
      <c r="AX19" s="89"/>
      <c r="AY19" s="192" t="str">
        <f>IF(AW7&lt;&gt;"", AW7, "")</f>
        <v/>
      </c>
      <c r="AZ19" s="188" t="s">
        <v>151</v>
      </c>
      <c r="BE19" s="184">
        <f>'15MIN'!CF30</f>
        <v>103</v>
      </c>
      <c r="BF19" s="1">
        <f>'15MIN'!CF92</f>
        <v>0</v>
      </c>
      <c r="BG19" s="1">
        <f>'15MIN'!CF154</f>
        <v>114</v>
      </c>
      <c r="BH19" s="1">
        <f>'15MIN'!CF216</f>
        <v>0</v>
      </c>
      <c r="BI19" s="1">
        <f>'15MIN'!CF278</f>
        <v>0</v>
      </c>
      <c r="BJ19" s="200">
        <f>'15MIN'!CF340</f>
        <v>0</v>
      </c>
      <c r="BL19" s="184">
        <f>0-'15MIN'!L402</f>
        <v>-114</v>
      </c>
      <c r="BM19" s="1">
        <f>0-'15MIN'!X402</f>
        <v>0</v>
      </c>
      <c r="BN19" s="1">
        <f>0-'15MIN'!AJ402</f>
        <v>-103</v>
      </c>
      <c r="BO19" s="1">
        <f>0-'15MIN'!AV402</f>
        <v>0</v>
      </c>
      <c r="BP19" s="1">
        <f>0-'15MIN'!BH402</f>
        <v>0</v>
      </c>
      <c r="BQ19" s="200">
        <f>0-'15MIN'!BT402</f>
        <v>0</v>
      </c>
      <c r="BS19" s="184">
        <f t="shared" si="10"/>
        <v>103</v>
      </c>
      <c r="BT19" s="200">
        <f t="shared" si="11"/>
        <v>-103</v>
      </c>
      <c r="BV19" s="206"/>
    </row>
    <row r="20" spans="1:74" x14ac:dyDescent="0.25">
      <c r="B20" s="66" t="s">
        <v>29</v>
      </c>
      <c r="C20" s="18" t="s">
        <v>243</v>
      </c>
      <c r="AG20" s="48" t="s">
        <v>175</v>
      </c>
      <c r="AH20" s="54">
        <f>'60MIN'!CF28</f>
        <v>6572</v>
      </c>
      <c r="AI20" s="49">
        <f>'60MIN'!L166</f>
        <v>6554</v>
      </c>
      <c r="AK20" s="209"/>
      <c r="AO20" s="85"/>
      <c r="AS20" s="187"/>
      <c r="AT20" s="191" t="str">
        <f ca="1">BA9</f>
        <v/>
      </c>
      <c r="AW20" s="191">
        <f ca="1">BA8</f>
        <v>6556</v>
      </c>
      <c r="AZ20" s="191" t="str">
        <f ca="1">BA7</f>
        <v/>
      </c>
      <c r="BE20" s="184">
        <f>'15MIN'!CF31</f>
        <v>81</v>
      </c>
      <c r="BF20" s="1">
        <f>'15MIN'!CF93</f>
        <v>0</v>
      </c>
      <c r="BG20" s="1">
        <f>'15MIN'!CF155</f>
        <v>146</v>
      </c>
      <c r="BH20" s="1">
        <f>'15MIN'!CF217</f>
        <v>0</v>
      </c>
      <c r="BI20" s="1">
        <f>'15MIN'!CF279</f>
        <v>0</v>
      </c>
      <c r="BJ20" s="200">
        <f>'15MIN'!CF341</f>
        <v>0</v>
      </c>
      <c r="BL20" s="184">
        <f>0-'15MIN'!L403</f>
        <v>-146</v>
      </c>
      <c r="BM20" s="1">
        <f>0-'15MIN'!X403</f>
        <v>0</v>
      </c>
      <c r="BN20" s="1">
        <f>0-'15MIN'!AJ403</f>
        <v>-81</v>
      </c>
      <c r="BO20" s="1">
        <f>0-'15MIN'!AV403</f>
        <v>0</v>
      </c>
      <c r="BP20" s="1">
        <f>0-'15MIN'!BH403</f>
        <v>0</v>
      </c>
      <c r="BQ20" s="200">
        <f>0-'15MIN'!BT403</f>
        <v>0</v>
      </c>
      <c r="BS20" s="184">
        <f t="shared" si="10"/>
        <v>81</v>
      </c>
      <c r="BT20" s="200">
        <f t="shared" si="11"/>
        <v>-81</v>
      </c>
      <c r="BV20" s="206">
        <f>'15MIN'!B403</f>
        <v>0.41666666666666696</v>
      </c>
    </row>
    <row r="21" spans="1:74" x14ac:dyDescent="0.25">
      <c r="B21" s="67" t="s">
        <v>34</v>
      </c>
      <c r="C21" s="17" t="s">
        <v>244</v>
      </c>
      <c r="AG21" s="50" t="s">
        <v>176</v>
      </c>
      <c r="AH21">
        <f>'60MIN'!CF51</f>
        <v>8</v>
      </c>
      <c r="AI21" s="51">
        <f>'60MIN'!X166</f>
        <v>14</v>
      </c>
      <c r="AK21" s="209"/>
      <c r="AO21" s="85"/>
      <c r="AP21" s="250" t="s">
        <v>215</v>
      </c>
      <c r="AW21" s="88" t="s">
        <v>152</v>
      </c>
      <c r="AZ21"/>
      <c r="BE21" s="184">
        <f>'15MIN'!CF32</f>
        <v>85</v>
      </c>
      <c r="BF21" s="1">
        <f>'15MIN'!CF94</f>
        <v>1</v>
      </c>
      <c r="BG21" s="1">
        <f>'15MIN'!CF156</f>
        <v>133</v>
      </c>
      <c r="BH21" s="1">
        <f>'15MIN'!CF218</f>
        <v>0</v>
      </c>
      <c r="BI21" s="1">
        <f>'15MIN'!CF280</f>
        <v>0</v>
      </c>
      <c r="BJ21" s="200">
        <f>'15MIN'!CF342</f>
        <v>0</v>
      </c>
      <c r="BL21" s="184">
        <f>0-'15MIN'!L404</f>
        <v>-134</v>
      </c>
      <c r="BM21" s="1">
        <f>0-'15MIN'!X404</f>
        <v>0</v>
      </c>
      <c r="BN21" s="1">
        <f>0-'15MIN'!AJ404</f>
        <v>-85</v>
      </c>
      <c r="BO21" s="1">
        <f>0-'15MIN'!AV404</f>
        <v>0</v>
      </c>
      <c r="BP21" s="1">
        <f>0-'15MIN'!BH404</f>
        <v>0</v>
      </c>
      <c r="BQ21" s="200">
        <f>0-'15MIN'!BT404</f>
        <v>0</v>
      </c>
      <c r="BS21" s="184">
        <f t="shared" si="10"/>
        <v>85</v>
      </c>
      <c r="BT21" s="200">
        <f t="shared" si="11"/>
        <v>-85</v>
      </c>
      <c r="BV21" s="206"/>
    </row>
    <row r="22" spans="1:74" x14ac:dyDescent="0.25">
      <c r="B22" s="67" t="s">
        <v>35</v>
      </c>
      <c r="C22" s="16">
        <v>45960</v>
      </c>
      <c r="AG22" s="50" t="s">
        <v>177</v>
      </c>
      <c r="AH22">
        <f>'60MIN'!CF74</f>
        <v>6544</v>
      </c>
      <c r="AI22" s="51">
        <f>'60MIN'!AJ166</f>
        <v>6556</v>
      </c>
      <c r="AK22" s="209"/>
      <c r="AO22" s="85"/>
      <c r="AP22" s="251" t="s">
        <v>216</v>
      </c>
      <c r="AZ22"/>
      <c r="BE22" s="184">
        <f>'15MIN'!CF33</f>
        <v>109</v>
      </c>
      <c r="BF22" s="1">
        <f>'15MIN'!CF95</f>
        <v>0</v>
      </c>
      <c r="BG22" s="1">
        <f>'15MIN'!CF157</f>
        <v>141</v>
      </c>
      <c r="BH22" s="1">
        <f>'15MIN'!CF219</f>
        <v>0</v>
      </c>
      <c r="BI22" s="1">
        <f>'15MIN'!CF281</f>
        <v>0</v>
      </c>
      <c r="BJ22" s="200">
        <f>'15MIN'!CF343</f>
        <v>0</v>
      </c>
      <c r="BL22" s="184">
        <f>0-'15MIN'!L405</f>
        <v>-141</v>
      </c>
      <c r="BM22" s="1">
        <f>0-'15MIN'!X405</f>
        <v>-1</v>
      </c>
      <c r="BN22" s="1">
        <f>0-'15MIN'!AJ405</f>
        <v>-108</v>
      </c>
      <c r="BO22" s="1">
        <f>0-'15MIN'!AV405</f>
        <v>0</v>
      </c>
      <c r="BP22" s="1">
        <f>0-'15MIN'!BH405</f>
        <v>0</v>
      </c>
      <c r="BQ22" s="200">
        <f>0-'15MIN'!BT405</f>
        <v>0</v>
      </c>
      <c r="BS22" s="184">
        <f t="shared" si="10"/>
        <v>109</v>
      </c>
      <c r="BT22" s="200">
        <f t="shared" si="11"/>
        <v>-108</v>
      </c>
      <c r="BV22" s="206"/>
    </row>
    <row r="23" spans="1:74" x14ac:dyDescent="0.25">
      <c r="B23" s="67"/>
      <c r="C23" s="17"/>
      <c r="AG23" s="50" t="s">
        <v>178</v>
      </c>
      <c r="AH23">
        <f>'60MIN'!CF97</f>
        <v>0</v>
      </c>
      <c r="AI23" s="51">
        <f>'60MIN'!AV166</f>
        <v>0</v>
      </c>
      <c r="AK23" s="209"/>
      <c r="AO23" s="85"/>
      <c r="AP23" s="251" t="s">
        <v>217</v>
      </c>
      <c r="AT23" s="189" t="s">
        <v>186</v>
      </c>
      <c r="AW23" s="88" t="s">
        <v>148</v>
      </c>
      <c r="BE23" s="184">
        <f>'15MIN'!CF34</f>
        <v>111</v>
      </c>
      <c r="BF23" s="1">
        <f>'15MIN'!CF96</f>
        <v>0</v>
      </c>
      <c r="BG23" s="1">
        <f>'15MIN'!CF158</f>
        <v>121</v>
      </c>
      <c r="BH23" s="1">
        <f>'15MIN'!CF220</f>
        <v>0</v>
      </c>
      <c r="BI23" s="1">
        <f>'15MIN'!CF282</f>
        <v>0</v>
      </c>
      <c r="BJ23" s="200">
        <f>'15MIN'!CF344</f>
        <v>0</v>
      </c>
      <c r="BL23" s="184">
        <f>0-'15MIN'!L406</f>
        <v>-121</v>
      </c>
      <c r="BM23" s="1">
        <f>0-'15MIN'!X406</f>
        <v>0</v>
      </c>
      <c r="BN23" s="1">
        <f>0-'15MIN'!AJ406</f>
        <v>-111</v>
      </c>
      <c r="BO23" s="1">
        <f>0-'15MIN'!AV406</f>
        <v>0</v>
      </c>
      <c r="BP23" s="1">
        <f>0-'15MIN'!BH406</f>
        <v>0</v>
      </c>
      <c r="BQ23" s="200">
        <f>0-'15MIN'!BT406</f>
        <v>0</v>
      </c>
      <c r="BS23" s="184">
        <f t="shared" si="10"/>
        <v>111</v>
      </c>
      <c r="BT23" s="200">
        <f t="shared" si="11"/>
        <v>-111</v>
      </c>
      <c r="BV23" s="206"/>
    </row>
    <row r="24" spans="1:74" ht="15.75" thickBot="1" x14ac:dyDescent="0.3">
      <c r="B24" s="71" t="s">
        <v>1</v>
      </c>
      <c r="C24" s="29" t="s">
        <v>250</v>
      </c>
      <c r="AG24" s="50" t="s">
        <v>150</v>
      </c>
      <c r="AH24">
        <f>'60MIN'!CF120</f>
        <v>0</v>
      </c>
      <c r="AI24" s="51">
        <f>'60MIN'!BH166</f>
        <v>0</v>
      </c>
      <c r="AK24" s="209"/>
      <c r="AO24" s="85"/>
      <c r="AP24" s="251" t="s">
        <v>218</v>
      </c>
      <c r="AS24" s="187"/>
      <c r="AT24" s="191" t="str">
        <f ca="1">AZ11</f>
        <v/>
      </c>
      <c r="AW24" s="191" t="str">
        <f ca="1">AZ4</f>
        <v/>
      </c>
      <c r="AZ24" s="191" t="str">
        <f ca="1">AZ5</f>
        <v/>
      </c>
      <c r="BE24" s="184">
        <f>'15MIN'!CF35</f>
        <v>95</v>
      </c>
      <c r="BF24" s="1">
        <f>'15MIN'!CF97</f>
        <v>1</v>
      </c>
      <c r="BG24" s="1">
        <f>'15MIN'!CF159</f>
        <v>134</v>
      </c>
      <c r="BH24" s="1">
        <f>'15MIN'!CF221</f>
        <v>0</v>
      </c>
      <c r="BI24" s="1">
        <f>'15MIN'!CF283</f>
        <v>0</v>
      </c>
      <c r="BJ24" s="200">
        <f>'15MIN'!CF345</f>
        <v>0</v>
      </c>
      <c r="BL24" s="184">
        <f>0-'15MIN'!L407</f>
        <v>-134</v>
      </c>
      <c r="BM24" s="1">
        <f>0-'15MIN'!X407</f>
        <v>0</v>
      </c>
      <c r="BN24" s="1">
        <f>0-'15MIN'!AJ407</f>
        <v>-96</v>
      </c>
      <c r="BO24" s="1">
        <f>0-'15MIN'!AV407</f>
        <v>0</v>
      </c>
      <c r="BP24" s="1">
        <f>0-'15MIN'!BH407</f>
        <v>0</v>
      </c>
      <c r="BQ24" s="200">
        <f>0-'15MIN'!BT407</f>
        <v>0</v>
      </c>
      <c r="BS24" s="184">
        <f t="shared" si="10"/>
        <v>95</v>
      </c>
      <c r="BT24" s="200">
        <f t="shared" si="11"/>
        <v>-96</v>
      </c>
      <c r="BV24" s="206">
        <f>'15MIN'!B407</f>
        <v>0.4583333333333337</v>
      </c>
    </row>
    <row r="25" spans="1:74" x14ac:dyDescent="0.25">
      <c r="AG25" s="52" t="s">
        <v>179</v>
      </c>
      <c r="AH25" s="33">
        <f>'60MIN'!CF143</f>
        <v>0</v>
      </c>
      <c r="AI25" s="53">
        <f>'60MIN'!BT166</f>
        <v>0</v>
      </c>
      <c r="AK25" s="209"/>
      <c r="AO25" s="85"/>
      <c r="AP25" s="251" t="s">
        <v>219</v>
      </c>
      <c r="AT25" s="86" t="s">
        <v>155</v>
      </c>
      <c r="AU25" s="192" t="str">
        <f>IF(AW11&lt;&gt;"", AW11, "")</f>
        <v/>
      </c>
      <c r="AV25" s="89"/>
      <c r="AW25" s="192" t="str">
        <f>IF(AW4&lt;&gt;"", AW4, "")</f>
        <v/>
      </c>
      <c r="AX25" s="89"/>
      <c r="AY25" s="192" t="str">
        <f>IF(AW5&lt;&gt;"", AW5, "")</f>
        <v/>
      </c>
      <c r="AZ25" s="188" t="s">
        <v>149</v>
      </c>
      <c r="BE25" s="184">
        <f>'15MIN'!CF36</f>
        <v>109</v>
      </c>
      <c r="BF25" s="1">
        <f>'15MIN'!CF98</f>
        <v>0</v>
      </c>
      <c r="BG25" s="1">
        <f>'15MIN'!CF160</f>
        <v>126</v>
      </c>
      <c r="BH25" s="1">
        <f>'15MIN'!CF222</f>
        <v>0</v>
      </c>
      <c r="BI25" s="1">
        <f>'15MIN'!CF284</f>
        <v>0</v>
      </c>
      <c r="BJ25" s="200">
        <f>'15MIN'!CF346</f>
        <v>0</v>
      </c>
      <c r="BL25" s="184">
        <f>0-'15MIN'!L408</f>
        <v>-126</v>
      </c>
      <c r="BM25" s="1">
        <f>0-'15MIN'!X408</f>
        <v>0</v>
      </c>
      <c r="BN25" s="1">
        <f>0-'15MIN'!AJ408</f>
        <v>-109</v>
      </c>
      <c r="BO25" s="1">
        <f>0-'15MIN'!AV408</f>
        <v>0</v>
      </c>
      <c r="BP25" s="1">
        <f>0-'15MIN'!BH408</f>
        <v>0</v>
      </c>
      <c r="BQ25" s="200">
        <f>0-'15MIN'!BT408</f>
        <v>0</v>
      </c>
      <c r="BS25" s="184">
        <f t="shared" si="10"/>
        <v>109</v>
      </c>
      <c r="BT25" s="200">
        <f t="shared" si="11"/>
        <v>-109</v>
      </c>
      <c r="BV25" s="206"/>
    </row>
    <row r="26" spans="1:74" ht="15.75" thickBot="1" x14ac:dyDescent="0.3">
      <c r="E26" s="44"/>
      <c r="AG26" s="168" t="s">
        <v>208</v>
      </c>
      <c r="AH26" s="208">
        <f>SUM(AH20:AH25)</f>
        <v>13124</v>
      </c>
      <c r="AI26" s="169">
        <f>SUM(AI20:AI25)</f>
        <v>13124</v>
      </c>
      <c r="AO26" s="85"/>
      <c r="AP26" s="251" t="s">
        <v>220</v>
      </c>
      <c r="AS26" s="187"/>
      <c r="AV26" s="192" t="str">
        <f>IF(AW11&lt;&gt;"", AY11, "")</f>
        <v/>
      </c>
      <c r="AW26" s="195" t="str">
        <f>IF(AW4&lt;&gt;"", AY4, "")</f>
        <v/>
      </c>
      <c r="AX26" s="192" t="str">
        <f>IF(AW5&lt;&gt;"", AY5, "")</f>
        <v/>
      </c>
      <c r="BE26" s="184">
        <f>'15MIN'!CF37</f>
        <v>103</v>
      </c>
      <c r="BF26" s="1">
        <f>'15MIN'!CF99</f>
        <v>0</v>
      </c>
      <c r="BG26" s="1">
        <f>'15MIN'!CF161</f>
        <v>126</v>
      </c>
      <c r="BH26" s="1">
        <f>'15MIN'!CF223</f>
        <v>0</v>
      </c>
      <c r="BI26" s="1">
        <f>'15MIN'!CF285</f>
        <v>0</v>
      </c>
      <c r="BJ26" s="200">
        <f>'15MIN'!CF347</f>
        <v>0</v>
      </c>
      <c r="BL26" s="184">
        <f>0-'15MIN'!L409</f>
        <v>-126</v>
      </c>
      <c r="BM26" s="1">
        <f>0-'15MIN'!X409</f>
        <v>0</v>
      </c>
      <c r="BN26" s="1">
        <f>0-'15MIN'!AJ409</f>
        <v>-103</v>
      </c>
      <c r="BO26" s="1">
        <f>0-'15MIN'!AV409</f>
        <v>0</v>
      </c>
      <c r="BP26" s="1">
        <f>0-'15MIN'!BH409</f>
        <v>0</v>
      </c>
      <c r="BQ26" s="200">
        <f>0-'15MIN'!BT409</f>
        <v>0</v>
      </c>
      <c r="BS26" s="184">
        <f t="shared" si="10"/>
        <v>103</v>
      </c>
      <c r="BT26" s="200">
        <f t="shared" si="11"/>
        <v>-103</v>
      </c>
      <c r="BV26" s="206"/>
    </row>
    <row r="27" spans="1:74" x14ac:dyDescent="0.25">
      <c r="B27" s="66" t="s">
        <v>2</v>
      </c>
      <c r="C27" s="18" t="s">
        <v>11</v>
      </c>
      <c r="E27" s="45"/>
      <c r="F27" s="45"/>
      <c r="G27" s="45"/>
      <c r="H27" s="46"/>
      <c r="I27" s="45"/>
      <c r="J27" s="45"/>
      <c r="K27" s="45"/>
      <c r="L27" s="45"/>
      <c r="M27" s="45"/>
      <c r="AG27" s="50" t="str">
        <f>AG20</f>
        <v>A</v>
      </c>
      <c r="AH27" s="210">
        <f>AH20/$AH$26</f>
        <v>0.50076196281621455</v>
      </c>
      <c r="AI27" s="211">
        <f>AI20/$AI$26</f>
        <v>0.49939042974702835</v>
      </c>
      <c r="AO27" s="85"/>
      <c r="AP27" s="251" t="s">
        <v>221</v>
      </c>
      <c r="AS27" s="188" t="s">
        <v>154</v>
      </c>
      <c r="AT27" s="191">
        <f ca="1">AZ10</f>
        <v>6572</v>
      </c>
      <c r="AU27" s="192" t="str">
        <f>IF(AW10&lt;&gt;"", AW10, "")</f>
        <v>A</v>
      </c>
      <c r="AV27" s="193" t="str">
        <f>IF(AW10&lt;&gt;"", AY10, "")</f>
        <v>→</v>
      </c>
      <c r="AW27" s="197"/>
      <c r="AX27" s="194" t="str">
        <f>IF(AW6&lt;&gt;"", AY6, "")</f>
        <v>←</v>
      </c>
      <c r="AY27" s="192" t="str">
        <f>IF(AW6&lt;&gt;"", AW6, "")</f>
        <v>B</v>
      </c>
      <c r="AZ27" s="191">
        <f ca="1">AZ6</f>
        <v>8</v>
      </c>
      <c r="BA27" s="15" t="s">
        <v>150</v>
      </c>
      <c r="BE27" s="184">
        <f>'15MIN'!CF38</f>
        <v>111</v>
      </c>
      <c r="BF27" s="1">
        <f>'15MIN'!CF100</f>
        <v>0</v>
      </c>
      <c r="BG27" s="1">
        <f>'15MIN'!CF162</f>
        <v>110</v>
      </c>
      <c r="BH27" s="1">
        <f>'15MIN'!CF224</f>
        <v>0</v>
      </c>
      <c r="BI27" s="1">
        <f>'15MIN'!CF286</f>
        <v>0</v>
      </c>
      <c r="BJ27" s="200">
        <f>'15MIN'!CF348</f>
        <v>0</v>
      </c>
      <c r="BL27" s="184">
        <f>0-'15MIN'!L410</f>
        <v>-109</v>
      </c>
      <c r="BM27" s="1">
        <f>0-'15MIN'!X410</f>
        <v>-1</v>
      </c>
      <c r="BN27" s="1">
        <f>0-'15MIN'!AJ410</f>
        <v>-111</v>
      </c>
      <c r="BO27" s="1">
        <f>0-'15MIN'!AV410</f>
        <v>0</v>
      </c>
      <c r="BP27" s="1">
        <f>0-'15MIN'!BH410</f>
        <v>0</v>
      </c>
      <c r="BQ27" s="200">
        <f>0-'15MIN'!BT410</f>
        <v>0</v>
      </c>
      <c r="BS27" s="184">
        <f t="shared" si="10"/>
        <v>111</v>
      </c>
      <c r="BT27" s="200">
        <f t="shared" si="11"/>
        <v>-111</v>
      </c>
      <c r="BV27" s="206"/>
    </row>
    <row r="28" spans="1:74" x14ac:dyDescent="0.25">
      <c r="B28" s="67" t="s">
        <v>3</v>
      </c>
      <c r="C28" s="17" t="s">
        <v>12</v>
      </c>
      <c r="AG28" s="50" t="str">
        <f t="shared" ref="AG28:AG32" si="13">AG21</f>
        <v>B</v>
      </c>
      <c r="AH28" s="210">
        <f t="shared" ref="AH28:AH32" si="14">AH21/$AH$26</f>
        <v>6.0957025297165494E-4</v>
      </c>
      <c r="AI28" s="211">
        <f t="shared" ref="AI28:AI32" si="15">AI21/$AI$26</f>
        <v>1.0667479427003963E-3</v>
      </c>
      <c r="AO28" s="85"/>
      <c r="AP28" s="251" t="s">
        <v>222</v>
      </c>
      <c r="AS28" s="187"/>
      <c r="AV28" s="192" t="str">
        <f>IF(AW9&lt;&gt;"", AY9, "")</f>
        <v/>
      </c>
      <c r="AW28" s="196" t="str">
        <f>IF(AW8&lt;&gt;"", AY8, "")</f>
        <v>↑</v>
      </c>
      <c r="AX28" s="192" t="str">
        <f>IF(AW7&lt;&gt;"", AY7, "")</f>
        <v/>
      </c>
      <c r="BE28" s="184">
        <f>'15MIN'!CF39</f>
        <v>125</v>
      </c>
      <c r="BF28" s="1">
        <f>'15MIN'!CF101</f>
        <v>1</v>
      </c>
      <c r="BG28" s="1">
        <f>'15MIN'!CF163</f>
        <v>106</v>
      </c>
      <c r="BH28" s="1">
        <f>'15MIN'!CF225</f>
        <v>0</v>
      </c>
      <c r="BI28" s="1">
        <f>'15MIN'!CF287</f>
        <v>0</v>
      </c>
      <c r="BJ28" s="200">
        <f>'15MIN'!CF349</f>
        <v>0</v>
      </c>
      <c r="BL28" s="184">
        <f>0-'15MIN'!L411</f>
        <v>-107</v>
      </c>
      <c r="BM28" s="1">
        <f>0-'15MIN'!X411</f>
        <v>0</v>
      </c>
      <c r="BN28" s="1">
        <f>0-'15MIN'!AJ411</f>
        <v>-125</v>
      </c>
      <c r="BO28" s="1">
        <f>0-'15MIN'!AV411</f>
        <v>0</v>
      </c>
      <c r="BP28" s="1">
        <f>0-'15MIN'!BH411</f>
        <v>0</v>
      </c>
      <c r="BQ28" s="200">
        <f>0-'15MIN'!BT411</f>
        <v>0</v>
      </c>
      <c r="BS28" s="184">
        <f t="shared" si="10"/>
        <v>125</v>
      </c>
      <c r="BT28" s="200">
        <f t="shared" si="11"/>
        <v>-125</v>
      </c>
      <c r="BV28" s="206">
        <f>'15MIN'!B411</f>
        <v>0.50000000000000044</v>
      </c>
    </row>
    <row r="29" spans="1:74" x14ac:dyDescent="0.25">
      <c r="B29" s="67" t="s">
        <v>4</v>
      </c>
      <c r="C29" s="17" t="s">
        <v>13</v>
      </c>
      <c r="AG29" s="50" t="str">
        <f t="shared" si="13"/>
        <v>C</v>
      </c>
      <c r="AH29" s="210">
        <f t="shared" si="14"/>
        <v>0.49862846693081375</v>
      </c>
      <c r="AI29" s="211">
        <f t="shared" si="15"/>
        <v>0.49954282231027125</v>
      </c>
      <c r="AO29" s="85"/>
      <c r="AP29" s="251" t="s">
        <v>223</v>
      </c>
      <c r="AS29" s="187"/>
      <c r="AT29" s="86" t="s">
        <v>153</v>
      </c>
      <c r="AU29" s="192" t="str">
        <f>IF(AW9&lt;&gt;"", AW9, "")</f>
        <v/>
      </c>
      <c r="AV29" s="89"/>
      <c r="AW29" s="192" t="str">
        <f>IF(AW8&lt;&gt;"", AW8, "")</f>
        <v>C</v>
      </c>
      <c r="AX29" s="89"/>
      <c r="AY29" s="192" t="str">
        <f>IF(AW7&lt;&gt;"", AW7, "")</f>
        <v/>
      </c>
      <c r="AZ29" s="188" t="s">
        <v>151</v>
      </c>
      <c r="BE29" s="184">
        <f>'15MIN'!CF40</f>
        <v>131</v>
      </c>
      <c r="BF29" s="1">
        <f>'15MIN'!CF102</f>
        <v>0</v>
      </c>
      <c r="BG29" s="1">
        <f>'15MIN'!CF164</f>
        <v>124</v>
      </c>
      <c r="BH29" s="1">
        <f>'15MIN'!CF226</f>
        <v>0</v>
      </c>
      <c r="BI29" s="1">
        <f>'15MIN'!CF288</f>
        <v>0</v>
      </c>
      <c r="BJ29" s="200">
        <f>'15MIN'!CF350</f>
        <v>0</v>
      </c>
      <c r="BL29" s="184">
        <f>0-'15MIN'!L412</f>
        <v>-124</v>
      </c>
      <c r="BM29" s="1">
        <f>0-'15MIN'!X412</f>
        <v>0</v>
      </c>
      <c r="BN29" s="1">
        <f>0-'15MIN'!AJ412</f>
        <v>-131</v>
      </c>
      <c r="BO29" s="1">
        <f>0-'15MIN'!AV412</f>
        <v>0</v>
      </c>
      <c r="BP29" s="1">
        <f>0-'15MIN'!BH412</f>
        <v>0</v>
      </c>
      <c r="BQ29" s="200">
        <f>0-'15MIN'!BT412</f>
        <v>0</v>
      </c>
      <c r="BS29" s="184">
        <f t="shared" si="10"/>
        <v>131</v>
      </c>
      <c r="BT29" s="200">
        <f t="shared" si="11"/>
        <v>-131</v>
      </c>
      <c r="BV29" s="206"/>
    </row>
    <row r="30" spans="1:74" x14ac:dyDescent="0.25">
      <c r="B30" s="67" t="s">
        <v>5</v>
      </c>
      <c r="C30" s="17" t="s">
        <v>14</v>
      </c>
      <c r="AG30" s="50" t="str">
        <f t="shared" si="13"/>
        <v>D</v>
      </c>
      <c r="AH30" s="210">
        <f t="shared" si="14"/>
        <v>0</v>
      </c>
      <c r="AI30" s="211">
        <f t="shared" si="15"/>
        <v>0</v>
      </c>
      <c r="AO30" s="85"/>
      <c r="AP30" s="251" t="s">
        <v>224</v>
      </c>
      <c r="AS30" s="187"/>
      <c r="AT30" s="191" t="str">
        <f ca="1">AZ9</f>
        <v/>
      </c>
      <c r="AW30" s="191">
        <f ca="1">AZ8</f>
        <v>6544</v>
      </c>
      <c r="AZ30" s="191" t="str">
        <f ca="1">AZ7</f>
        <v/>
      </c>
      <c r="BE30" s="184">
        <f>'15MIN'!CF41</f>
        <v>114</v>
      </c>
      <c r="BF30" s="1">
        <f>'15MIN'!CF103</f>
        <v>0</v>
      </c>
      <c r="BG30" s="1">
        <f>'15MIN'!CF165</f>
        <v>101</v>
      </c>
      <c r="BH30" s="1">
        <f>'15MIN'!CF227</f>
        <v>0</v>
      </c>
      <c r="BI30" s="1">
        <f>'15MIN'!CF289</f>
        <v>0</v>
      </c>
      <c r="BJ30" s="200">
        <f>'15MIN'!CF351</f>
        <v>0</v>
      </c>
      <c r="BL30" s="184">
        <f>0-'15MIN'!L413</f>
        <v>-102</v>
      </c>
      <c r="BM30" s="1">
        <f>0-'15MIN'!X413</f>
        <v>0</v>
      </c>
      <c r="BN30" s="1">
        <f>0-'15MIN'!AJ413</f>
        <v>-113</v>
      </c>
      <c r="BO30" s="1">
        <f>0-'15MIN'!AV413</f>
        <v>0</v>
      </c>
      <c r="BP30" s="1">
        <f>0-'15MIN'!BH413</f>
        <v>0</v>
      </c>
      <c r="BQ30" s="200">
        <f>0-'15MIN'!BT413</f>
        <v>0</v>
      </c>
      <c r="BS30" s="184">
        <f t="shared" si="10"/>
        <v>114</v>
      </c>
      <c r="BT30" s="200">
        <f t="shared" si="11"/>
        <v>-113</v>
      </c>
      <c r="BV30" s="206"/>
    </row>
    <row r="31" spans="1:74" x14ac:dyDescent="0.25">
      <c r="B31" s="67" t="s">
        <v>6</v>
      </c>
      <c r="C31" s="17" t="s">
        <v>15</v>
      </c>
      <c r="AG31" s="50" t="str">
        <f t="shared" si="13"/>
        <v>E</v>
      </c>
      <c r="AH31" s="210">
        <f t="shared" si="14"/>
        <v>0</v>
      </c>
      <c r="AI31" s="211">
        <f t="shared" si="15"/>
        <v>0</v>
      </c>
      <c r="AO31" s="85"/>
      <c r="AP31" s="251" t="s">
        <v>212</v>
      </c>
      <c r="AW31" s="88" t="s">
        <v>152</v>
      </c>
      <c r="AZ31"/>
      <c r="BE31" s="184">
        <f>'15MIN'!CF42</f>
        <v>121</v>
      </c>
      <c r="BF31" s="1">
        <f>'15MIN'!CF104</f>
        <v>0</v>
      </c>
      <c r="BG31" s="1">
        <f>'15MIN'!CF166</f>
        <v>116</v>
      </c>
      <c r="BH31" s="1">
        <f>'15MIN'!CF228</f>
        <v>0</v>
      </c>
      <c r="BI31" s="1">
        <f>'15MIN'!CF290</f>
        <v>0</v>
      </c>
      <c r="BJ31" s="200">
        <f>'15MIN'!CF352</f>
        <v>0</v>
      </c>
      <c r="BL31" s="184">
        <f>0-'15MIN'!L414</f>
        <v>-116</v>
      </c>
      <c r="BM31" s="1">
        <f>0-'15MIN'!X414</f>
        <v>0</v>
      </c>
      <c r="BN31" s="1">
        <f>0-'15MIN'!AJ414</f>
        <v>-121</v>
      </c>
      <c r="BO31" s="1">
        <f>0-'15MIN'!AV414</f>
        <v>0</v>
      </c>
      <c r="BP31" s="1">
        <f>0-'15MIN'!BH414</f>
        <v>0</v>
      </c>
      <c r="BQ31" s="200">
        <f>0-'15MIN'!BT414</f>
        <v>0</v>
      </c>
      <c r="BS31" s="184">
        <f t="shared" si="10"/>
        <v>121</v>
      </c>
      <c r="BT31" s="200">
        <f t="shared" si="11"/>
        <v>-121</v>
      </c>
      <c r="BV31" s="206"/>
    </row>
    <row r="32" spans="1:74" x14ac:dyDescent="0.25">
      <c r="B32" s="67" t="s">
        <v>7</v>
      </c>
      <c r="C32" s="17" t="s">
        <v>16</v>
      </c>
      <c r="AG32" s="52" t="str">
        <f t="shared" si="13"/>
        <v>F</v>
      </c>
      <c r="AH32" s="212">
        <f t="shared" si="14"/>
        <v>0</v>
      </c>
      <c r="AI32" s="213">
        <f t="shared" si="15"/>
        <v>0</v>
      </c>
      <c r="AO32" s="85"/>
      <c r="AP32" s="251" t="s">
        <v>225</v>
      </c>
      <c r="BE32" s="184">
        <f>'15MIN'!CF43</f>
        <v>139</v>
      </c>
      <c r="BF32" s="1">
        <f>'15MIN'!CF105</f>
        <v>0</v>
      </c>
      <c r="BG32" s="1">
        <f>'15MIN'!CF167</f>
        <v>111</v>
      </c>
      <c r="BH32" s="1">
        <f>'15MIN'!CF229</f>
        <v>0</v>
      </c>
      <c r="BI32" s="1">
        <f>'15MIN'!CF291</f>
        <v>0</v>
      </c>
      <c r="BJ32" s="200">
        <f>'15MIN'!CF353</f>
        <v>0</v>
      </c>
      <c r="BL32" s="184">
        <f>0-'15MIN'!L415</f>
        <v>-111</v>
      </c>
      <c r="BM32" s="1">
        <f>0-'15MIN'!X415</f>
        <v>0</v>
      </c>
      <c r="BN32" s="1">
        <f>0-'15MIN'!AJ415</f>
        <v>-139</v>
      </c>
      <c r="BO32" s="1">
        <f>0-'15MIN'!AV415</f>
        <v>0</v>
      </c>
      <c r="BP32" s="1">
        <f>0-'15MIN'!BH415</f>
        <v>0</v>
      </c>
      <c r="BQ32" s="200">
        <f>0-'15MIN'!BT415</f>
        <v>0</v>
      </c>
      <c r="BS32" s="184">
        <f t="shared" si="10"/>
        <v>139</v>
      </c>
      <c r="BT32" s="200">
        <f t="shared" si="11"/>
        <v>-139</v>
      </c>
      <c r="BV32" s="206">
        <f>'15MIN'!B415</f>
        <v>0.54166666666666696</v>
      </c>
    </row>
    <row r="33" spans="2:74" x14ac:dyDescent="0.25">
      <c r="B33" s="67" t="s">
        <v>8</v>
      </c>
      <c r="C33" s="17" t="s">
        <v>17</v>
      </c>
      <c r="AO33" s="85"/>
      <c r="AP33" s="251" t="s">
        <v>213</v>
      </c>
      <c r="BE33" s="184">
        <f>'15MIN'!CF44</f>
        <v>147</v>
      </c>
      <c r="BF33" s="1">
        <f>'15MIN'!CF106</f>
        <v>1</v>
      </c>
      <c r="BG33" s="1">
        <f>'15MIN'!CF168</f>
        <v>112</v>
      </c>
      <c r="BH33" s="1">
        <f>'15MIN'!CF230</f>
        <v>0</v>
      </c>
      <c r="BI33" s="1">
        <f>'15MIN'!CF292</f>
        <v>0</v>
      </c>
      <c r="BJ33" s="200">
        <f>'15MIN'!CF354</f>
        <v>0</v>
      </c>
      <c r="BL33" s="184">
        <f>0-'15MIN'!L416</f>
        <v>-113</v>
      </c>
      <c r="BM33" s="1">
        <f>0-'15MIN'!X416</f>
        <v>0</v>
      </c>
      <c r="BN33" s="1">
        <f>0-'15MIN'!AJ416</f>
        <v>-147</v>
      </c>
      <c r="BO33" s="1">
        <f>0-'15MIN'!AV416</f>
        <v>0</v>
      </c>
      <c r="BP33" s="1">
        <f>0-'15MIN'!BH416</f>
        <v>0</v>
      </c>
      <c r="BQ33" s="200">
        <f>0-'15MIN'!BT416</f>
        <v>0</v>
      </c>
      <c r="BS33" s="184">
        <f t="shared" si="10"/>
        <v>147</v>
      </c>
      <c r="BT33" s="200">
        <f t="shared" si="11"/>
        <v>-147</v>
      </c>
      <c r="BV33" s="206"/>
    </row>
    <row r="34" spans="2:74" x14ac:dyDescent="0.25">
      <c r="B34" s="67" t="s">
        <v>9</v>
      </c>
      <c r="C34" s="17" t="s">
        <v>18</v>
      </c>
      <c r="AO34" s="85"/>
      <c r="AP34" s="251" t="s">
        <v>226</v>
      </c>
      <c r="BE34" s="184">
        <f>'15MIN'!CF45</f>
        <v>115</v>
      </c>
      <c r="BF34" s="1">
        <f>'15MIN'!CF107</f>
        <v>0</v>
      </c>
      <c r="BG34" s="1">
        <f>'15MIN'!CF169</f>
        <v>106</v>
      </c>
      <c r="BH34" s="1">
        <f>'15MIN'!CF231</f>
        <v>0</v>
      </c>
      <c r="BI34" s="1">
        <f>'15MIN'!CF293</f>
        <v>0</v>
      </c>
      <c r="BJ34" s="200">
        <f>'15MIN'!CF355</f>
        <v>0</v>
      </c>
      <c r="BL34" s="184">
        <f>0-'15MIN'!L417</f>
        <v>-106</v>
      </c>
      <c r="BM34" s="1">
        <f>0-'15MIN'!X417</f>
        <v>0</v>
      </c>
      <c r="BN34" s="1">
        <f>0-'15MIN'!AJ417</f>
        <v>-115</v>
      </c>
      <c r="BO34" s="1">
        <f>0-'15MIN'!AV417</f>
        <v>0</v>
      </c>
      <c r="BP34" s="1">
        <f>0-'15MIN'!BH417</f>
        <v>0</v>
      </c>
      <c r="BQ34" s="200">
        <f>0-'15MIN'!BT417</f>
        <v>0</v>
      </c>
      <c r="BS34" s="184">
        <f t="shared" si="10"/>
        <v>115</v>
      </c>
      <c r="BT34" s="200">
        <f t="shared" si="11"/>
        <v>-115</v>
      </c>
      <c r="BV34" s="206"/>
    </row>
    <row r="35" spans="2:74" ht="15.75" thickBot="1" x14ac:dyDescent="0.3">
      <c r="B35" s="72" t="s">
        <v>10</v>
      </c>
      <c r="C35" s="19" t="s">
        <v>118</v>
      </c>
      <c r="AO35" s="85"/>
      <c r="AP35" s="252"/>
      <c r="BE35" s="184">
        <f>'15MIN'!CF46</f>
        <v>105</v>
      </c>
      <c r="BF35" s="1">
        <f>'15MIN'!CF108</f>
        <v>0</v>
      </c>
      <c r="BG35" s="1">
        <f>'15MIN'!CF170</f>
        <v>100</v>
      </c>
      <c r="BH35" s="1">
        <f>'15MIN'!CF232</f>
        <v>0</v>
      </c>
      <c r="BI35" s="1">
        <f>'15MIN'!CF294</f>
        <v>0</v>
      </c>
      <c r="BJ35" s="200">
        <f>'15MIN'!CF356</f>
        <v>0</v>
      </c>
      <c r="BL35" s="184">
        <f>0-'15MIN'!L418</f>
        <v>-100</v>
      </c>
      <c r="BM35" s="1">
        <f>0-'15MIN'!X418</f>
        <v>-1</v>
      </c>
      <c r="BN35" s="1">
        <f>0-'15MIN'!AJ418</f>
        <v>-104</v>
      </c>
      <c r="BO35" s="1">
        <f>0-'15MIN'!AV418</f>
        <v>0</v>
      </c>
      <c r="BP35" s="1">
        <f>0-'15MIN'!BH418</f>
        <v>0</v>
      </c>
      <c r="BQ35" s="200">
        <f>0-'15MIN'!BT418</f>
        <v>0</v>
      </c>
      <c r="BS35" s="184">
        <f t="shared" si="10"/>
        <v>105</v>
      </c>
      <c r="BT35" s="200">
        <f t="shared" si="11"/>
        <v>-104</v>
      </c>
      <c r="BV35" s="206"/>
    </row>
    <row r="36" spans="2:74" ht="15.75" thickBot="1" x14ac:dyDescent="0.3">
      <c r="AO36" s="85"/>
      <c r="BE36" s="184">
        <f>'15MIN'!CF47</f>
        <v>127</v>
      </c>
      <c r="BF36" s="1">
        <f>'15MIN'!CF109</f>
        <v>0</v>
      </c>
      <c r="BG36" s="1">
        <f>'15MIN'!CF171</f>
        <v>112</v>
      </c>
      <c r="BH36" s="1">
        <f>'15MIN'!CF233</f>
        <v>0</v>
      </c>
      <c r="BI36" s="1">
        <f>'15MIN'!CF295</f>
        <v>0</v>
      </c>
      <c r="BJ36" s="200">
        <f>'15MIN'!CF357</f>
        <v>0</v>
      </c>
      <c r="BL36" s="184">
        <f>0-'15MIN'!L419</f>
        <v>-112</v>
      </c>
      <c r="BM36" s="1">
        <f>0-'15MIN'!X419</f>
        <v>-1</v>
      </c>
      <c r="BN36" s="1">
        <f>0-'15MIN'!AJ419</f>
        <v>-126</v>
      </c>
      <c r="BO36" s="1">
        <f>0-'15MIN'!AV419</f>
        <v>0</v>
      </c>
      <c r="BP36" s="1">
        <f>0-'15MIN'!BH419</f>
        <v>0</v>
      </c>
      <c r="BQ36" s="200">
        <f>0-'15MIN'!BT419</f>
        <v>0</v>
      </c>
      <c r="BS36" s="184">
        <f t="shared" si="10"/>
        <v>127</v>
      </c>
      <c r="BT36" s="200">
        <f t="shared" si="11"/>
        <v>-126</v>
      </c>
      <c r="BV36" s="206">
        <f>'15MIN'!B419</f>
        <v>0.58333333333333348</v>
      </c>
    </row>
    <row r="37" spans="2:74" ht="15.75" thickBot="1" x14ac:dyDescent="0.3">
      <c r="B37" s="73" t="s">
        <v>89</v>
      </c>
      <c r="C37" s="65" t="str">
        <f ca="1">REPLACE(LEFT(CELL("filename",A1),FIND("]",CELL("filename",A1))-1),1,FIND("[",CELL("filename",A1)),"")</f>
        <v>25356-48 . B1018 The Street + Steeple Rd LATCHINGDON . 16 OCT 2025 (JCT).xlsx</v>
      </c>
      <c r="E37" s="44"/>
      <c r="AO37" s="85"/>
      <c r="AP37" s="250" t="s">
        <v>234</v>
      </c>
      <c r="BE37" s="184">
        <f>'15MIN'!CF48</f>
        <v>132</v>
      </c>
      <c r="BF37" s="1">
        <f>'15MIN'!CF110</f>
        <v>0</v>
      </c>
      <c r="BG37" s="1">
        <f>'15MIN'!CF172</f>
        <v>114</v>
      </c>
      <c r="BH37" s="1">
        <f>'15MIN'!CF234</f>
        <v>0</v>
      </c>
      <c r="BI37" s="1">
        <f>'15MIN'!CF296</f>
        <v>0</v>
      </c>
      <c r="BJ37" s="200">
        <f>'15MIN'!CF358</f>
        <v>0</v>
      </c>
      <c r="BL37" s="184">
        <f>0-'15MIN'!L420</f>
        <v>-114</v>
      </c>
      <c r="BM37" s="1">
        <f>0-'15MIN'!X420</f>
        <v>0</v>
      </c>
      <c r="BN37" s="1">
        <f>0-'15MIN'!AJ420</f>
        <v>-132</v>
      </c>
      <c r="BO37" s="1">
        <f>0-'15MIN'!AV420</f>
        <v>0</v>
      </c>
      <c r="BP37" s="1">
        <f>0-'15MIN'!BH420</f>
        <v>0</v>
      </c>
      <c r="BQ37" s="200">
        <f>0-'15MIN'!BT420</f>
        <v>0</v>
      </c>
      <c r="BS37" s="184">
        <f t="shared" si="10"/>
        <v>132</v>
      </c>
      <c r="BT37" s="200">
        <f t="shared" si="11"/>
        <v>-132</v>
      </c>
      <c r="BV37" s="206"/>
    </row>
    <row r="38" spans="2:74" x14ac:dyDescent="0.25">
      <c r="C38" s="2"/>
      <c r="E38" s="1"/>
      <c r="AO38" s="85"/>
      <c r="AP38" s="251" t="s">
        <v>235</v>
      </c>
      <c r="BE38" s="184">
        <f>'15MIN'!CF49</f>
        <v>135</v>
      </c>
      <c r="BF38" s="1">
        <f>'15MIN'!CF111</f>
        <v>0</v>
      </c>
      <c r="BG38" s="1">
        <f>'15MIN'!CF173</f>
        <v>136</v>
      </c>
      <c r="BH38" s="1">
        <f>'15MIN'!CF235</f>
        <v>0</v>
      </c>
      <c r="BI38" s="1">
        <f>'15MIN'!CF297</f>
        <v>0</v>
      </c>
      <c r="BJ38" s="200">
        <f>'15MIN'!CF359</f>
        <v>0</v>
      </c>
      <c r="BL38" s="184">
        <f>0-'15MIN'!L421</f>
        <v>-137</v>
      </c>
      <c r="BM38" s="1">
        <f>0-'15MIN'!X421</f>
        <v>-2</v>
      </c>
      <c r="BN38" s="1">
        <f>0-'15MIN'!AJ421</f>
        <v>-132</v>
      </c>
      <c r="BO38" s="1">
        <f>0-'15MIN'!AV421</f>
        <v>0</v>
      </c>
      <c r="BP38" s="1">
        <f>0-'15MIN'!BH421</f>
        <v>0</v>
      </c>
      <c r="BQ38" s="200">
        <f>0-'15MIN'!BT421</f>
        <v>0</v>
      </c>
      <c r="BS38" s="184">
        <f t="shared" si="10"/>
        <v>135</v>
      </c>
      <c r="BT38" s="200">
        <f t="shared" si="11"/>
        <v>-132</v>
      </c>
      <c r="BV38" s="206"/>
    </row>
    <row r="39" spans="2:74" ht="15" customHeight="1" x14ac:dyDescent="0.25">
      <c r="C39" s="2"/>
      <c r="E39" s="1"/>
      <c r="AO39" s="85"/>
      <c r="AP39" s="251" t="s">
        <v>233</v>
      </c>
      <c r="BE39" s="184">
        <f>'15MIN'!CF50</f>
        <v>140</v>
      </c>
      <c r="BF39" s="1">
        <f>'15MIN'!CF112</f>
        <v>0</v>
      </c>
      <c r="BG39" s="1">
        <f>'15MIN'!CF174</f>
        <v>117</v>
      </c>
      <c r="BH39" s="1">
        <f>'15MIN'!CF236</f>
        <v>0</v>
      </c>
      <c r="BI39" s="1">
        <f>'15MIN'!CF298</f>
        <v>0</v>
      </c>
      <c r="BJ39" s="200">
        <f>'15MIN'!CF360</f>
        <v>0</v>
      </c>
      <c r="BL39" s="184">
        <f>0-'15MIN'!L422</f>
        <v>-117</v>
      </c>
      <c r="BM39" s="1">
        <f>0-'15MIN'!X422</f>
        <v>0</v>
      </c>
      <c r="BN39" s="1">
        <f>0-'15MIN'!AJ422</f>
        <v>-140</v>
      </c>
      <c r="BO39" s="1">
        <f>0-'15MIN'!AV422</f>
        <v>0</v>
      </c>
      <c r="BP39" s="1">
        <f>0-'15MIN'!BH422</f>
        <v>0</v>
      </c>
      <c r="BQ39" s="200">
        <f>0-'15MIN'!BT422</f>
        <v>0</v>
      </c>
      <c r="BS39" s="184">
        <f t="shared" si="10"/>
        <v>140</v>
      </c>
      <c r="BT39" s="200">
        <f t="shared" si="11"/>
        <v>-140</v>
      </c>
      <c r="BV39" s="206"/>
    </row>
    <row r="40" spans="2:74" ht="15" customHeight="1" x14ac:dyDescent="0.25">
      <c r="C40" s="2"/>
      <c r="E40" s="1"/>
      <c r="AO40" s="85"/>
      <c r="AP40" s="251" t="s">
        <v>236</v>
      </c>
      <c r="BE40" s="184">
        <f>'15MIN'!CF51</f>
        <v>133</v>
      </c>
      <c r="BF40" s="1">
        <f>'15MIN'!CF113</f>
        <v>0</v>
      </c>
      <c r="BG40" s="1">
        <f>'15MIN'!CF175</f>
        <v>102</v>
      </c>
      <c r="BH40" s="1">
        <f>'15MIN'!CF237</f>
        <v>0</v>
      </c>
      <c r="BI40" s="1">
        <f>'15MIN'!CF299</f>
        <v>0</v>
      </c>
      <c r="BJ40" s="200">
        <f>'15MIN'!CF361</f>
        <v>0</v>
      </c>
      <c r="BL40" s="184">
        <f>0-'15MIN'!L423</f>
        <v>-102</v>
      </c>
      <c r="BM40" s="1">
        <f>0-'15MIN'!X423</f>
        <v>0</v>
      </c>
      <c r="BN40" s="1">
        <f>0-'15MIN'!AJ423</f>
        <v>-133</v>
      </c>
      <c r="BO40" s="1">
        <f>0-'15MIN'!AV423</f>
        <v>0</v>
      </c>
      <c r="BP40" s="1">
        <f>0-'15MIN'!BH423</f>
        <v>0</v>
      </c>
      <c r="BQ40" s="200">
        <f>0-'15MIN'!BT423</f>
        <v>0</v>
      </c>
      <c r="BS40" s="184">
        <f t="shared" si="10"/>
        <v>133</v>
      </c>
      <c r="BT40" s="200">
        <f t="shared" si="11"/>
        <v>-133</v>
      </c>
      <c r="BV40" s="206">
        <f>'15MIN'!B423</f>
        <v>0.625</v>
      </c>
    </row>
    <row r="41" spans="2:74" ht="15" customHeight="1" x14ac:dyDescent="0.25">
      <c r="C41" s="2"/>
      <c r="E41" s="1"/>
      <c r="AO41" s="85"/>
      <c r="AP41" s="252" t="s">
        <v>241</v>
      </c>
      <c r="BE41" s="184">
        <f>'15MIN'!CF52</f>
        <v>174</v>
      </c>
      <c r="BF41" s="1">
        <f>'15MIN'!CF114</f>
        <v>0</v>
      </c>
      <c r="BG41" s="1">
        <f>'15MIN'!CF176</f>
        <v>99</v>
      </c>
      <c r="BH41" s="1">
        <f>'15MIN'!CF238</f>
        <v>0</v>
      </c>
      <c r="BI41" s="1">
        <f>'15MIN'!CF300</f>
        <v>0</v>
      </c>
      <c r="BJ41" s="200">
        <f>'15MIN'!CF362</f>
        <v>0</v>
      </c>
      <c r="BL41" s="184">
        <f>0-'15MIN'!L424</f>
        <v>-101</v>
      </c>
      <c r="BM41" s="1">
        <f>0-'15MIN'!X424</f>
        <v>0</v>
      </c>
      <c r="BN41" s="1">
        <f>0-'15MIN'!AJ424</f>
        <v>-172</v>
      </c>
      <c r="BO41" s="1">
        <f>0-'15MIN'!AV424</f>
        <v>0</v>
      </c>
      <c r="BP41" s="1">
        <f>0-'15MIN'!BH424</f>
        <v>0</v>
      </c>
      <c r="BQ41" s="200">
        <f>0-'15MIN'!BT424</f>
        <v>0</v>
      </c>
      <c r="BS41" s="184">
        <f t="shared" si="10"/>
        <v>174</v>
      </c>
      <c r="BT41" s="200">
        <f t="shared" si="11"/>
        <v>-172</v>
      </c>
      <c r="BV41" s="206"/>
    </row>
    <row r="42" spans="2:74" ht="15" customHeight="1" x14ac:dyDescent="0.25">
      <c r="C42" s="2"/>
      <c r="E42" s="1"/>
      <c r="AO42" s="85"/>
      <c r="BE42" s="184">
        <f>'15MIN'!CF53</f>
        <v>203</v>
      </c>
      <c r="BF42" s="1">
        <f>'15MIN'!CF115</f>
        <v>0</v>
      </c>
      <c r="BG42" s="1">
        <f>'15MIN'!CF177</f>
        <v>117</v>
      </c>
      <c r="BH42" s="1">
        <f>'15MIN'!CF239</f>
        <v>0</v>
      </c>
      <c r="BI42" s="1">
        <f>'15MIN'!CF301</f>
        <v>0</v>
      </c>
      <c r="BJ42" s="200">
        <f>'15MIN'!CF363</f>
        <v>0</v>
      </c>
      <c r="BL42" s="184">
        <f>0-'15MIN'!L425</f>
        <v>-118</v>
      </c>
      <c r="BM42" s="1">
        <f>0-'15MIN'!X425</f>
        <v>-1</v>
      </c>
      <c r="BN42" s="1">
        <f>0-'15MIN'!AJ425</f>
        <v>-201</v>
      </c>
      <c r="BO42" s="1">
        <f>0-'15MIN'!AV425</f>
        <v>0</v>
      </c>
      <c r="BP42" s="1">
        <f>0-'15MIN'!BH425</f>
        <v>0</v>
      </c>
      <c r="BQ42" s="200">
        <f>0-'15MIN'!BT425</f>
        <v>0</v>
      </c>
      <c r="BS42" s="184">
        <f t="shared" si="10"/>
        <v>203</v>
      </c>
      <c r="BT42" s="200">
        <f t="shared" si="11"/>
        <v>-201</v>
      </c>
      <c r="BV42" s="206"/>
    </row>
    <row r="43" spans="2:74" ht="15" customHeight="1" x14ac:dyDescent="0.25">
      <c r="C43" s="2"/>
      <c r="E43" s="1"/>
      <c r="AO43" s="85"/>
      <c r="BE43" s="184">
        <f>'15MIN'!CF54</f>
        <v>185</v>
      </c>
      <c r="BF43" s="1">
        <f>'15MIN'!CF116</f>
        <v>1</v>
      </c>
      <c r="BG43" s="1">
        <f>'15MIN'!CF178</f>
        <v>115</v>
      </c>
      <c r="BH43" s="1">
        <f>'15MIN'!CF240</f>
        <v>0</v>
      </c>
      <c r="BI43" s="1">
        <f>'15MIN'!CF302</f>
        <v>0</v>
      </c>
      <c r="BJ43" s="200">
        <f>'15MIN'!CF364</f>
        <v>0</v>
      </c>
      <c r="BL43" s="184">
        <f>0-'15MIN'!L426</f>
        <v>-115</v>
      </c>
      <c r="BM43" s="1">
        <f>0-'15MIN'!X426</f>
        <v>0</v>
      </c>
      <c r="BN43" s="1">
        <f>0-'15MIN'!AJ426</f>
        <v>-186</v>
      </c>
      <c r="BO43" s="1">
        <f>0-'15MIN'!AV426</f>
        <v>0</v>
      </c>
      <c r="BP43" s="1">
        <f>0-'15MIN'!BH426</f>
        <v>0</v>
      </c>
      <c r="BQ43" s="200">
        <f>0-'15MIN'!BT426</f>
        <v>0</v>
      </c>
      <c r="BS43" s="184">
        <f t="shared" si="10"/>
        <v>185</v>
      </c>
      <c r="BT43" s="200">
        <f t="shared" si="11"/>
        <v>-186</v>
      </c>
      <c r="BV43" s="206"/>
    </row>
    <row r="44" spans="2:74" ht="15" customHeight="1" x14ac:dyDescent="0.25">
      <c r="C44" s="2"/>
      <c r="E44" s="1"/>
      <c r="AO44" s="85"/>
      <c r="BE44" s="184">
        <f>'15MIN'!CF55</f>
        <v>180</v>
      </c>
      <c r="BF44" s="1">
        <f>'15MIN'!CF117</f>
        <v>0</v>
      </c>
      <c r="BG44" s="1">
        <f>'15MIN'!CF179</f>
        <v>121</v>
      </c>
      <c r="BH44" s="1">
        <f>'15MIN'!CF241</f>
        <v>0</v>
      </c>
      <c r="BI44" s="1">
        <f>'15MIN'!CF303</f>
        <v>0</v>
      </c>
      <c r="BJ44" s="200">
        <f>'15MIN'!CF365</f>
        <v>0</v>
      </c>
      <c r="BL44" s="184">
        <f>0-'15MIN'!L427</f>
        <v>-121</v>
      </c>
      <c r="BM44" s="1">
        <f>0-'15MIN'!X427</f>
        <v>0</v>
      </c>
      <c r="BN44" s="1">
        <f>0-'15MIN'!AJ427</f>
        <v>-180</v>
      </c>
      <c r="BO44" s="1">
        <f>0-'15MIN'!AV427</f>
        <v>0</v>
      </c>
      <c r="BP44" s="1">
        <f>0-'15MIN'!BH427</f>
        <v>0</v>
      </c>
      <c r="BQ44" s="200">
        <f>0-'15MIN'!BT427</f>
        <v>0</v>
      </c>
      <c r="BS44" s="184">
        <f t="shared" si="10"/>
        <v>180</v>
      </c>
      <c r="BT44" s="200">
        <f t="shared" si="11"/>
        <v>-180</v>
      </c>
      <c r="BV44" s="206">
        <f>'15MIN'!B427</f>
        <v>0.66666666666666652</v>
      </c>
    </row>
    <row r="45" spans="2:74" ht="15" customHeight="1" x14ac:dyDescent="0.25">
      <c r="C45" s="2"/>
      <c r="E45" s="1"/>
      <c r="AO45" s="85"/>
      <c r="BE45" s="184">
        <f>'15MIN'!CF56</f>
        <v>203</v>
      </c>
      <c r="BF45" s="1">
        <f>'15MIN'!CF118</f>
        <v>0</v>
      </c>
      <c r="BG45" s="1">
        <f>'15MIN'!CF180</f>
        <v>122</v>
      </c>
      <c r="BH45" s="1">
        <f>'15MIN'!CF242</f>
        <v>0</v>
      </c>
      <c r="BI45" s="1">
        <f>'15MIN'!CF304</f>
        <v>0</v>
      </c>
      <c r="BJ45" s="200">
        <f>'15MIN'!CF366</f>
        <v>0</v>
      </c>
      <c r="BL45" s="184">
        <f>0-'15MIN'!L428</f>
        <v>-121</v>
      </c>
      <c r="BM45" s="1">
        <f>0-'15MIN'!X428</f>
        <v>0</v>
      </c>
      <c r="BN45" s="1">
        <f>0-'15MIN'!AJ428</f>
        <v>-204</v>
      </c>
      <c r="BO45" s="1">
        <f>0-'15MIN'!AV428</f>
        <v>0</v>
      </c>
      <c r="BP45" s="1">
        <f>0-'15MIN'!BH428</f>
        <v>0</v>
      </c>
      <c r="BQ45" s="200">
        <f>0-'15MIN'!BT428</f>
        <v>0</v>
      </c>
      <c r="BS45" s="184">
        <f t="shared" si="10"/>
        <v>203</v>
      </c>
      <c r="BT45" s="200">
        <f t="shared" si="11"/>
        <v>-204</v>
      </c>
      <c r="BV45" s="206"/>
    </row>
    <row r="46" spans="2:74" ht="15" customHeight="1" x14ac:dyDescent="0.25">
      <c r="C46" s="2"/>
      <c r="E46" s="1"/>
      <c r="AO46" s="85"/>
      <c r="BE46" s="184">
        <f>'15MIN'!CF57</f>
        <v>211</v>
      </c>
      <c r="BF46" s="1">
        <f>'15MIN'!CF119</f>
        <v>0</v>
      </c>
      <c r="BG46" s="1">
        <f>'15MIN'!CF181</f>
        <v>113</v>
      </c>
      <c r="BH46" s="1">
        <f>'15MIN'!CF243</f>
        <v>0</v>
      </c>
      <c r="BI46" s="1">
        <f>'15MIN'!CF305</f>
        <v>0</v>
      </c>
      <c r="BJ46" s="200">
        <f>'15MIN'!CF367</f>
        <v>0</v>
      </c>
      <c r="BL46" s="184">
        <f>0-'15MIN'!L429</f>
        <v>-113</v>
      </c>
      <c r="BM46" s="1">
        <f>0-'15MIN'!X429</f>
        <v>-1</v>
      </c>
      <c r="BN46" s="1">
        <f>0-'15MIN'!AJ429</f>
        <v>-210</v>
      </c>
      <c r="BO46" s="1">
        <f>0-'15MIN'!AV429</f>
        <v>0</v>
      </c>
      <c r="BP46" s="1">
        <f>0-'15MIN'!BH429</f>
        <v>0</v>
      </c>
      <c r="BQ46" s="200">
        <f>0-'15MIN'!BT429</f>
        <v>0</v>
      </c>
      <c r="BS46" s="184">
        <f t="shared" si="10"/>
        <v>211</v>
      </c>
      <c r="BT46" s="200">
        <f t="shared" si="11"/>
        <v>-210</v>
      </c>
      <c r="BV46" s="206"/>
    </row>
    <row r="47" spans="2:74" ht="15" customHeight="1" x14ac:dyDescent="0.25">
      <c r="C47" s="2"/>
      <c r="E47" s="1"/>
      <c r="AO47" s="85"/>
      <c r="BE47" s="184">
        <f>'15MIN'!CF58</f>
        <v>237</v>
      </c>
      <c r="BF47" s="1">
        <f>'15MIN'!CF120</f>
        <v>0</v>
      </c>
      <c r="BG47" s="1">
        <f>'15MIN'!CF182</f>
        <v>97</v>
      </c>
      <c r="BH47" s="1">
        <f>'15MIN'!CF244</f>
        <v>0</v>
      </c>
      <c r="BI47" s="1">
        <f>'15MIN'!CF306</f>
        <v>0</v>
      </c>
      <c r="BJ47" s="200">
        <f>'15MIN'!CF368</f>
        <v>0</v>
      </c>
      <c r="BL47" s="184">
        <f>0-'15MIN'!L430</f>
        <v>-96</v>
      </c>
      <c r="BM47" s="1">
        <f>0-'15MIN'!X430</f>
        <v>-1</v>
      </c>
      <c r="BN47" s="1">
        <f>0-'15MIN'!AJ430</f>
        <v>-237</v>
      </c>
      <c r="BO47" s="1">
        <f>0-'15MIN'!AV430</f>
        <v>0</v>
      </c>
      <c r="BP47" s="1">
        <f>0-'15MIN'!BH430</f>
        <v>0</v>
      </c>
      <c r="BQ47" s="200">
        <f>0-'15MIN'!BT430</f>
        <v>0</v>
      </c>
      <c r="BS47" s="184">
        <f t="shared" si="10"/>
        <v>237</v>
      </c>
      <c r="BT47" s="200">
        <f t="shared" si="11"/>
        <v>-237</v>
      </c>
      <c r="BV47" s="206"/>
    </row>
    <row r="48" spans="2:74" ht="15" customHeight="1" x14ac:dyDescent="0.25">
      <c r="C48" s="2"/>
      <c r="E48" s="1"/>
      <c r="AO48" s="85"/>
      <c r="BE48" s="184">
        <f>'15MIN'!CF59</f>
        <v>189</v>
      </c>
      <c r="BF48" s="1">
        <f>'15MIN'!CF121</f>
        <v>0</v>
      </c>
      <c r="BG48" s="1">
        <f>'15MIN'!CF183</f>
        <v>110</v>
      </c>
      <c r="BH48" s="1">
        <f>'15MIN'!CF245</f>
        <v>0</v>
      </c>
      <c r="BI48" s="1">
        <f>'15MIN'!CF307</f>
        <v>0</v>
      </c>
      <c r="BJ48" s="200">
        <f>'15MIN'!CF369</f>
        <v>0</v>
      </c>
      <c r="BL48" s="184">
        <f>0-'15MIN'!L431</f>
        <v>-110</v>
      </c>
      <c r="BM48" s="1">
        <f>0-'15MIN'!X431</f>
        <v>0</v>
      </c>
      <c r="BN48" s="1">
        <f>0-'15MIN'!AJ431</f>
        <v>-189</v>
      </c>
      <c r="BO48" s="1">
        <f>0-'15MIN'!AV431</f>
        <v>0</v>
      </c>
      <c r="BP48" s="1">
        <f>0-'15MIN'!BH431</f>
        <v>0</v>
      </c>
      <c r="BQ48" s="200">
        <f>0-'15MIN'!BT431</f>
        <v>0</v>
      </c>
      <c r="BS48" s="184">
        <f t="shared" si="10"/>
        <v>189</v>
      </c>
      <c r="BT48" s="200">
        <f t="shared" si="11"/>
        <v>-189</v>
      </c>
      <c r="BV48" s="206">
        <f>'15MIN'!B431</f>
        <v>0.70833333333333304</v>
      </c>
    </row>
    <row r="49" spans="2:74" ht="15" customHeight="1" x14ac:dyDescent="0.25">
      <c r="C49" s="2"/>
      <c r="E49" s="1"/>
      <c r="AO49" s="85"/>
      <c r="BE49" s="184">
        <f>'15MIN'!CF60</f>
        <v>232</v>
      </c>
      <c r="BF49" s="1">
        <f>'15MIN'!CF122</f>
        <v>0</v>
      </c>
      <c r="BG49" s="1">
        <f>'15MIN'!CF184</f>
        <v>109</v>
      </c>
      <c r="BH49" s="1">
        <f>'15MIN'!CF246</f>
        <v>0</v>
      </c>
      <c r="BI49" s="1">
        <f>'15MIN'!CF308</f>
        <v>0</v>
      </c>
      <c r="BJ49" s="200">
        <f>'15MIN'!CF370</f>
        <v>0</v>
      </c>
      <c r="BL49" s="184">
        <f>0-'15MIN'!L432</f>
        <v>-109</v>
      </c>
      <c r="BM49" s="1">
        <f>0-'15MIN'!X432</f>
        <v>0</v>
      </c>
      <c r="BN49" s="1">
        <f>0-'15MIN'!AJ432</f>
        <v>-232</v>
      </c>
      <c r="BO49" s="1">
        <f>0-'15MIN'!AV432</f>
        <v>0</v>
      </c>
      <c r="BP49" s="1">
        <f>0-'15MIN'!BH432</f>
        <v>0</v>
      </c>
      <c r="BQ49" s="200">
        <f>0-'15MIN'!BT432</f>
        <v>0</v>
      </c>
      <c r="BS49" s="184">
        <f t="shared" si="10"/>
        <v>232</v>
      </c>
      <c r="BT49" s="200">
        <f t="shared" si="11"/>
        <v>-232</v>
      </c>
      <c r="BV49" s="206"/>
    </row>
    <row r="50" spans="2:74" ht="15" customHeight="1" x14ac:dyDescent="0.25">
      <c r="B50" s="62"/>
      <c r="C50" s="63"/>
      <c r="E50" s="1"/>
      <c r="AO50" s="85"/>
      <c r="BE50" s="184">
        <f>'15MIN'!CF61</f>
        <v>219</v>
      </c>
      <c r="BF50" s="1">
        <f>'15MIN'!CF123</f>
        <v>0</v>
      </c>
      <c r="BG50" s="1">
        <f>'15MIN'!CF185</f>
        <v>99</v>
      </c>
      <c r="BH50" s="1">
        <f>'15MIN'!CF247</f>
        <v>0</v>
      </c>
      <c r="BI50" s="1">
        <f>'15MIN'!CF309</f>
        <v>0</v>
      </c>
      <c r="BJ50" s="200">
        <f>'15MIN'!CF371</f>
        <v>0</v>
      </c>
      <c r="BL50" s="184">
        <f>0-'15MIN'!L433</f>
        <v>-99</v>
      </c>
      <c r="BM50" s="1">
        <f>0-'15MIN'!X433</f>
        <v>-1</v>
      </c>
      <c r="BN50" s="1">
        <f>0-'15MIN'!AJ433</f>
        <v>-218</v>
      </c>
      <c r="BO50" s="1">
        <f>0-'15MIN'!AV433</f>
        <v>0</v>
      </c>
      <c r="BP50" s="1">
        <f>0-'15MIN'!BH433</f>
        <v>0</v>
      </c>
      <c r="BQ50" s="200">
        <f>0-'15MIN'!BT433</f>
        <v>0</v>
      </c>
      <c r="BS50" s="184">
        <f t="shared" si="10"/>
        <v>219</v>
      </c>
      <c r="BT50" s="200">
        <f t="shared" si="11"/>
        <v>-218</v>
      </c>
      <c r="BV50" s="206"/>
    </row>
    <row r="51" spans="2:74" x14ac:dyDescent="0.25">
      <c r="B51" s="15" t="s">
        <v>84</v>
      </c>
      <c r="C51" s="2" t="str">
        <f ca="1">IF(C3&lt;&gt;"",LEFT(C3,5)&amp;"-"&amp;RIGHT(C4,2),"UNKNOWN")</f>
        <v>25356-48</v>
      </c>
      <c r="AO51" s="85"/>
      <c r="BE51" s="184">
        <f>'15MIN'!CF62</f>
        <v>192</v>
      </c>
      <c r="BF51" s="1">
        <f>'15MIN'!CF124</f>
        <v>0</v>
      </c>
      <c r="BG51" s="1">
        <f>'15MIN'!CF186</f>
        <v>94</v>
      </c>
      <c r="BH51" s="1">
        <f>'15MIN'!CF248</f>
        <v>0</v>
      </c>
      <c r="BI51" s="1">
        <f>'15MIN'!CF310</f>
        <v>0</v>
      </c>
      <c r="BJ51" s="200">
        <f>'15MIN'!CF372</f>
        <v>0</v>
      </c>
      <c r="BL51" s="184">
        <f>0-'15MIN'!L434</f>
        <v>-94</v>
      </c>
      <c r="BM51" s="1">
        <f>0-'15MIN'!X434</f>
        <v>0</v>
      </c>
      <c r="BN51" s="1">
        <f>0-'15MIN'!AJ434</f>
        <v>-192</v>
      </c>
      <c r="BO51" s="1">
        <f>0-'15MIN'!AV434</f>
        <v>0</v>
      </c>
      <c r="BP51" s="1">
        <f>0-'15MIN'!BH434</f>
        <v>0</v>
      </c>
      <c r="BQ51" s="200">
        <f>0-'15MIN'!BT434</f>
        <v>0</v>
      </c>
      <c r="BS51" s="184">
        <f t="shared" si="10"/>
        <v>192</v>
      </c>
      <c r="BT51" s="200">
        <f t="shared" si="11"/>
        <v>-192</v>
      </c>
      <c r="BV51" s="206"/>
    </row>
    <row r="52" spans="2:74" x14ac:dyDescent="0.25">
      <c r="B52" s="15" t="s">
        <v>85</v>
      </c>
      <c r="C52" s="2" t="s">
        <v>38</v>
      </c>
      <c r="AO52" s="85"/>
      <c r="BE52" s="184">
        <f>'15MIN'!CF63</f>
        <v>176</v>
      </c>
      <c r="BF52" s="1">
        <f>'15MIN'!CF125</f>
        <v>0</v>
      </c>
      <c r="BG52" s="1">
        <f>'15MIN'!CF187</f>
        <v>85</v>
      </c>
      <c r="BH52" s="1">
        <f>'15MIN'!CF249</f>
        <v>0</v>
      </c>
      <c r="BI52" s="1">
        <f>'15MIN'!CF311</f>
        <v>0</v>
      </c>
      <c r="BJ52" s="200">
        <f>'15MIN'!CF373</f>
        <v>0</v>
      </c>
      <c r="BL52" s="184">
        <f>0-'15MIN'!L435</f>
        <v>-86</v>
      </c>
      <c r="BM52" s="1">
        <f>0-'15MIN'!X435</f>
        <v>0</v>
      </c>
      <c r="BN52" s="1">
        <f>0-'15MIN'!AJ435</f>
        <v>-175</v>
      </c>
      <c r="BO52" s="1">
        <f>0-'15MIN'!AV435</f>
        <v>0</v>
      </c>
      <c r="BP52" s="1">
        <f>0-'15MIN'!BH435</f>
        <v>0</v>
      </c>
      <c r="BQ52" s="200">
        <f>0-'15MIN'!BT435</f>
        <v>0</v>
      </c>
      <c r="BS52" s="184">
        <f t="shared" si="10"/>
        <v>176</v>
      </c>
      <c r="BT52" s="200">
        <f t="shared" si="11"/>
        <v>-175</v>
      </c>
      <c r="BV52" s="206">
        <f>'15MIN'!B435</f>
        <v>0.74999999999999956</v>
      </c>
    </row>
    <row r="53" spans="2:74" x14ac:dyDescent="0.25">
      <c r="B53" s="15" t="s">
        <v>86</v>
      </c>
      <c r="C53" s="61" t="str">
        <f>IF(C6&lt;&gt;"",TEXT(C6,"YYYY-MM-DD"),"DD MMM YYYY")</f>
        <v>2025-10-16</v>
      </c>
      <c r="AO53" s="85"/>
      <c r="BE53" s="184">
        <f>'15MIN'!CF64</f>
        <v>159</v>
      </c>
      <c r="BF53" s="1">
        <f>'15MIN'!CF126</f>
        <v>1</v>
      </c>
      <c r="BG53" s="1">
        <f>'15MIN'!CF188</f>
        <v>88</v>
      </c>
      <c r="BH53" s="1">
        <f>'15MIN'!CF250</f>
        <v>0</v>
      </c>
      <c r="BI53" s="1">
        <f>'15MIN'!CF312</f>
        <v>0</v>
      </c>
      <c r="BJ53" s="200">
        <f>'15MIN'!CF374</f>
        <v>0</v>
      </c>
      <c r="BL53" s="184">
        <f>0-'15MIN'!L436</f>
        <v>-89</v>
      </c>
      <c r="BM53" s="1">
        <f>0-'15MIN'!X436</f>
        <v>-1</v>
      </c>
      <c r="BN53" s="1">
        <f>0-'15MIN'!AJ436</f>
        <v>-158</v>
      </c>
      <c r="BO53" s="1">
        <f>0-'15MIN'!AV436</f>
        <v>0</v>
      </c>
      <c r="BP53" s="1">
        <f>0-'15MIN'!BH436</f>
        <v>0</v>
      </c>
      <c r="BQ53" s="200">
        <f>0-'15MIN'!BT436</f>
        <v>0</v>
      </c>
      <c r="BS53" s="184">
        <f t="shared" si="10"/>
        <v>159</v>
      </c>
      <c r="BT53" s="200">
        <f t="shared" si="11"/>
        <v>-158</v>
      </c>
      <c r="BV53" s="206"/>
    </row>
    <row r="54" spans="2:74" x14ac:dyDescent="0.25">
      <c r="B54" s="15" t="s">
        <v>29</v>
      </c>
      <c r="C54" s="2" t="str">
        <f>C20</f>
        <v>588583, 200500</v>
      </c>
      <c r="AO54" s="85"/>
      <c r="BE54" s="184">
        <f>'15MIN'!CF65</f>
        <v>153</v>
      </c>
      <c r="BF54" s="1">
        <f>'15MIN'!CF127</f>
        <v>0</v>
      </c>
      <c r="BG54" s="1">
        <f>'15MIN'!CF189</f>
        <v>81</v>
      </c>
      <c r="BH54" s="1">
        <f>'15MIN'!CF251</f>
        <v>0</v>
      </c>
      <c r="BI54" s="1">
        <f>'15MIN'!CF313</f>
        <v>0</v>
      </c>
      <c r="BJ54" s="200">
        <f>'15MIN'!CF375</f>
        <v>0</v>
      </c>
      <c r="BL54" s="184">
        <f>0-'15MIN'!L437</f>
        <v>-81</v>
      </c>
      <c r="BM54" s="1">
        <f>0-'15MIN'!X437</f>
        <v>0</v>
      </c>
      <c r="BN54" s="1">
        <f>0-'15MIN'!AJ437</f>
        <v>-153</v>
      </c>
      <c r="BO54" s="1">
        <f>0-'15MIN'!AV437</f>
        <v>0</v>
      </c>
      <c r="BP54" s="1">
        <f>0-'15MIN'!BH437</f>
        <v>0</v>
      </c>
      <c r="BQ54" s="200">
        <f>0-'15MIN'!BT437</f>
        <v>0</v>
      </c>
      <c r="BS54" s="184">
        <f t="shared" si="10"/>
        <v>153</v>
      </c>
      <c r="BT54" s="200">
        <f t="shared" si="11"/>
        <v>-153</v>
      </c>
      <c r="BV54" s="206"/>
    </row>
    <row r="55" spans="2:74" x14ac:dyDescent="0.25">
      <c r="B55" s="15" t="s">
        <v>87</v>
      </c>
      <c r="C55" s="2" t="str">
        <f>C21</f>
        <v>51.671608, 0.725868</v>
      </c>
      <c r="AO55" s="85"/>
      <c r="BE55" s="185">
        <f>'15MIN'!CF66</f>
        <v>120</v>
      </c>
      <c r="BF55" s="186">
        <f>'15MIN'!CF128</f>
        <v>0</v>
      </c>
      <c r="BG55" s="186">
        <f>'15MIN'!CF190</f>
        <v>56</v>
      </c>
      <c r="BH55" s="186">
        <f>'15MIN'!CF252</f>
        <v>0</v>
      </c>
      <c r="BI55" s="186">
        <f>'15MIN'!CF314</f>
        <v>0</v>
      </c>
      <c r="BJ55" s="201">
        <f>'15MIN'!CF376</f>
        <v>0</v>
      </c>
      <c r="BL55" s="185">
        <f>0-'15MIN'!L438</f>
        <v>-56</v>
      </c>
      <c r="BM55" s="186">
        <f>0-'15MIN'!X438</f>
        <v>0</v>
      </c>
      <c r="BN55" s="186">
        <f>0-'15MIN'!AJ438</f>
        <v>-120</v>
      </c>
      <c r="BO55" s="186">
        <f>0-'15MIN'!AV438</f>
        <v>0</v>
      </c>
      <c r="BP55" s="186">
        <f>0-'15MIN'!BH438</f>
        <v>0</v>
      </c>
      <c r="BQ55" s="201">
        <f>0-'15MIN'!BT438</f>
        <v>0</v>
      </c>
      <c r="BS55" s="185">
        <f t="shared" si="10"/>
        <v>120</v>
      </c>
      <c r="BT55" s="201">
        <f t="shared" si="11"/>
        <v>-120</v>
      </c>
      <c r="BV55" s="207"/>
    </row>
    <row r="56" spans="2:74" x14ac:dyDescent="0.25">
      <c r="B56" s="15" t="s">
        <v>88</v>
      </c>
      <c r="C56" s="2" t="str">
        <f>C5</f>
        <v>B1018 The Street / Steeple Rd, Latchingdon</v>
      </c>
      <c r="AO56" s="85"/>
      <c r="BD56" t="s">
        <v>205</v>
      </c>
      <c r="BE56" s="1">
        <f t="shared" ref="BE56:BJ56" si="16">SUM(BE4:BE55)</f>
        <v>6572</v>
      </c>
      <c r="BF56" s="1">
        <f t="shared" si="16"/>
        <v>8</v>
      </c>
      <c r="BG56" s="1">
        <f t="shared" si="16"/>
        <v>6544</v>
      </c>
      <c r="BH56" s="1">
        <f t="shared" si="16"/>
        <v>0</v>
      </c>
      <c r="BI56" s="1">
        <f t="shared" si="16"/>
        <v>0</v>
      </c>
      <c r="BJ56" s="1">
        <f t="shared" si="16"/>
        <v>0</v>
      </c>
      <c r="BL56" s="1">
        <f t="shared" ref="BL56:BQ56" si="17">SUM(BL4:BL55)</f>
        <v>-6554</v>
      </c>
      <c r="BM56" s="1">
        <f t="shared" si="17"/>
        <v>-14</v>
      </c>
      <c r="BN56" s="1">
        <f t="shared" si="17"/>
        <v>-6556</v>
      </c>
      <c r="BO56" s="1">
        <f t="shared" si="17"/>
        <v>0</v>
      </c>
      <c r="BP56" s="1">
        <f t="shared" si="17"/>
        <v>0</v>
      </c>
      <c r="BQ56" s="1">
        <f t="shared" si="17"/>
        <v>0</v>
      </c>
    </row>
    <row r="57" spans="2:74" x14ac:dyDescent="0.25">
      <c r="B57" s="15" t="s">
        <v>214</v>
      </c>
      <c r="C57" s="2" t="str">
        <f>C13</f>
        <v>MALDON</v>
      </c>
      <c r="AO57" s="85"/>
      <c r="BE57" s="1" t="s">
        <v>201</v>
      </c>
      <c r="BI57" s="1" t="s">
        <v>206</v>
      </c>
      <c r="BJ57" s="83">
        <f>MATCH(MAX(BE56:BJ56),BE56:BJ56,0)</f>
        <v>1</v>
      </c>
      <c r="BL57" s="1" t="s">
        <v>202</v>
      </c>
      <c r="BP57" s="1" t="s">
        <v>206</v>
      </c>
      <c r="BQ57" s="83">
        <f>MATCH(MIN(BL56:BQ56),BL56:BQ56,0)</f>
        <v>3</v>
      </c>
    </row>
    <row r="58" spans="2:74" ht="18" customHeight="1" x14ac:dyDescent="0.25">
      <c r="B58" s="15" t="s">
        <v>174</v>
      </c>
      <c r="C58" s="2">
        <f>C9</f>
        <v>30</v>
      </c>
      <c r="AO58" s="85"/>
    </row>
    <row r="59" spans="2:74" ht="60" x14ac:dyDescent="0.25">
      <c r="B59" s="64" t="s">
        <v>211</v>
      </c>
      <c r="C59" s="244" t="str">
        <f>"A " &amp; AL7 &amp; "-arm " &amp; C10 &amp; " within a " &amp; C9 &amp; "mph limit, recorded " &amp; TEXT(AI12, "#,###")  &amp; " vehicles over a " &amp; AL4 &amp; " hour period commencing at " &amp; TEXT(C7, "hh:mm") &amp; ". " &amp;C24</f>
        <v xml:space="preserve">A 3-arm mini-roundabout within a 30mph limit, recorded 13,124 vehicles over a 13 hour period commencing at 06:00. Steeple Rd closed. </v>
      </c>
      <c r="AO59" s="85"/>
    </row>
    <row r="60" spans="2:74" x14ac:dyDescent="0.25">
      <c r="B60" s="62" t="s">
        <v>89</v>
      </c>
      <c r="C60" s="63" t="str">
        <f ca="1">LEFT(C37, LEN(C37)-5)</f>
        <v>25356-48 . B1018 The Street + Steeple Rd LATCHINGDON . 16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HN59EFywK9CX7KcmnsvqkOaLO9h8K+7hyNuS9MMSyZdNY7NnDtPDSVqlW58Vk/SHdQtcRgjE3ixU5QvlntalUg==" saltValue="TyLEKHpPjiAzVOagbJ0Rkw=="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2EA011-DB6B-49CD-B1AA-E94A2DBD1DC9}"/>
</file>

<file path=customXml/itemProps2.xml><?xml version="1.0" encoding="utf-8"?>
<ds:datastoreItem xmlns:ds="http://schemas.openxmlformats.org/officeDocument/2006/customXml" ds:itemID="{65D61A0C-E1F3-45DF-977C-0BB4B91448C6}"/>
</file>

<file path=customXml/itemProps3.xml><?xml version="1.0" encoding="utf-8"?>
<ds:datastoreItem xmlns:ds="http://schemas.openxmlformats.org/officeDocument/2006/customXml" ds:itemID="{B5D1DA65-6FBA-4DFC-8310-C3F6FFBA78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2025-10-30T11:00:44Z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